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90" yWindow="-10" windowWidth="12820" windowHeight="7740" tabRatio="809" activeTab="3"/>
  </bookViews>
  <sheets>
    <sheet name="UAT Clinceni" sheetId="28" r:id="rId1"/>
    <sheet name="Ext canaliz Clinceni" sheetId="31" r:id="rId2"/>
    <sheet name="SPAU noi Clinceni" sheetId="32" r:id="rId3"/>
    <sheet name="SEAU Clinceni" sheetId="33" r:id="rId4"/>
    <sheet name="Power Supply" sheetId="25" r:id="rId5"/>
    <sheet name="Centraliz Clinceni" sheetId="27" r:id="rId6"/>
  </sheets>
  <externalReferences>
    <externalReference r:id="rId7"/>
    <externalReference r:id="rId8"/>
  </externalReferences>
  <definedNames>
    <definedName name="Lang">[1]Variables!$D$31</definedName>
    <definedName name="_xlnm.Print_Area" localSheetId="5">'Centraliz Clinceni'!$A$16:$H$28</definedName>
    <definedName name="_xlnm.Print_Area" localSheetId="1">'Ext canaliz Clinceni'!$A$1:$K$54</definedName>
    <definedName name="_xlnm.Print_Area" localSheetId="3">'SEAU Clinceni'!$A$1:$K$37</definedName>
    <definedName name="_xlnm.Print_Area" localSheetId="2">'SPAU noi Clinceni'!$A$1:$K$51</definedName>
    <definedName name="_xlnm.Print_Area" localSheetId="0">'UAT Clinceni'!$A$1:$C$25</definedName>
  </definedNames>
  <calcPr calcId="145621" iterate="1"/>
</workbook>
</file>

<file path=xl/calcChain.xml><?xml version="1.0" encoding="utf-8"?>
<calcChain xmlns="http://schemas.openxmlformats.org/spreadsheetml/2006/main">
  <c r="C7" i="28" l="1"/>
  <c r="D60" i="31" l="1"/>
  <c r="D58" i="31"/>
  <c r="J51" i="31"/>
  <c r="I51" i="31"/>
  <c r="H51" i="31"/>
  <c r="G51" i="31"/>
  <c r="E51" i="31"/>
  <c r="F51" i="31" s="1"/>
  <c r="K51" i="31" s="1"/>
  <c r="J50" i="31"/>
  <c r="I50" i="31"/>
  <c r="H50" i="31"/>
  <c r="G50" i="31"/>
  <c r="E50" i="31"/>
  <c r="F50" i="31" s="1"/>
  <c r="K50" i="31" s="1"/>
  <c r="J49" i="31"/>
  <c r="I49" i="31"/>
  <c r="H49" i="31"/>
  <c r="G49" i="31"/>
  <c r="E49" i="31"/>
  <c r="F49" i="31" s="1"/>
  <c r="J48" i="31"/>
  <c r="I48" i="31"/>
  <c r="H48" i="31"/>
  <c r="G48" i="31"/>
  <c r="E48" i="31"/>
  <c r="F48" i="31" s="1"/>
  <c r="J47" i="31"/>
  <c r="I47" i="31"/>
  <c r="H47" i="31"/>
  <c r="G47" i="31"/>
  <c r="E47" i="31"/>
  <c r="F47" i="31" s="1"/>
  <c r="J46" i="31"/>
  <c r="I46" i="31"/>
  <c r="H46" i="31"/>
  <c r="G46" i="31"/>
  <c r="E46" i="31"/>
  <c r="F46" i="31" s="1"/>
  <c r="J45" i="31"/>
  <c r="I45" i="31"/>
  <c r="H45" i="31"/>
  <c r="G45" i="31"/>
  <c r="E45" i="31"/>
  <c r="F45" i="31" s="1"/>
  <c r="K45" i="31" s="1"/>
  <c r="J44" i="31"/>
  <c r="I44" i="31"/>
  <c r="H44" i="31"/>
  <c r="G44" i="31"/>
  <c r="E44" i="31"/>
  <c r="F44" i="31" s="1"/>
  <c r="J43" i="31"/>
  <c r="I43" i="31"/>
  <c r="H43" i="31"/>
  <c r="G43" i="31"/>
  <c r="E43" i="31"/>
  <c r="F43" i="31" s="1"/>
  <c r="J42" i="31"/>
  <c r="I42" i="31"/>
  <c r="H42" i="31"/>
  <c r="G42" i="31"/>
  <c r="F42" i="31"/>
  <c r="K42" i="31" s="1"/>
  <c r="J41" i="31"/>
  <c r="I41" i="31"/>
  <c r="H41" i="31"/>
  <c r="G41" i="31"/>
  <c r="F41" i="31"/>
  <c r="J40" i="31"/>
  <c r="I40" i="31"/>
  <c r="H40" i="31"/>
  <c r="G40" i="31"/>
  <c r="K40" i="31" s="1"/>
  <c r="F40" i="31"/>
  <c r="J39" i="31"/>
  <c r="I39" i="31"/>
  <c r="H39" i="31"/>
  <c r="G39" i="31"/>
  <c r="F39" i="31"/>
  <c r="J38" i="31"/>
  <c r="K38" i="31" s="1"/>
  <c r="I38" i="31"/>
  <c r="H38" i="31"/>
  <c r="G38" i="31"/>
  <c r="F38" i="31"/>
  <c r="J37" i="31"/>
  <c r="I37" i="31"/>
  <c r="H37" i="31"/>
  <c r="G37" i="31"/>
  <c r="K37" i="31" s="1"/>
  <c r="F37" i="31"/>
  <c r="J35" i="31"/>
  <c r="I35" i="31"/>
  <c r="H35" i="31"/>
  <c r="G35" i="31"/>
  <c r="E35" i="31"/>
  <c r="F35" i="31" s="1"/>
  <c r="J34" i="31"/>
  <c r="I34" i="31"/>
  <c r="H34" i="31"/>
  <c r="G34" i="31"/>
  <c r="E34" i="31"/>
  <c r="F34" i="31" s="1"/>
  <c r="K34" i="31" s="1"/>
  <c r="J33" i="31"/>
  <c r="I33" i="31"/>
  <c r="H33" i="31"/>
  <c r="G33" i="31"/>
  <c r="E33" i="31"/>
  <c r="F33" i="31" s="1"/>
  <c r="J32" i="31"/>
  <c r="I32" i="31"/>
  <c r="H32" i="31"/>
  <c r="G32" i="31"/>
  <c r="E32" i="31"/>
  <c r="F32" i="31" s="1"/>
  <c r="J31" i="31"/>
  <c r="K31" i="31" s="1"/>
  <c r="I31" i="31"/>
  <c r="H31" i="31"/>
  <c r="G31" i="31"/>
  <c r="F31" i="31"/>
  <c r="J30" i="31"/>
  <c r="I30" i="31"/>
  <c r="H30" i="31"/>
  <c r="G30" i="31"/>
  <c r="K30" i="31" s="1"/>
  <c r="F30" i="31"/>
  <c r="J29" i="31"/>
  <c r="I29" i="31"/>
  <c r="H29" i="31"/>
  <c r="G29" i="31"/>
  <c r="K29" i="31" s="1"/>
  <c r="F29" i="31"/>
  <c r="J28" i="31"/>
  <c r="I28" i="31"/>
  <c r="H28" i="31"/>
  <c r="G28" i="31"/>
  <c r="F28" i="31"/>
  <c r="J27" i="31"/>
  <c r="I27" i="31"/>
  <c r="H27" i="31"/>
  <c r="G27" i="31"/>
  <c r="K27" i="31" s="1"/>
  <c r="F27" i="31"/>
  <c r="J26" i="31"/>
  <c r="I26" i="31"/>
  <c r="H26" i="31"/>
  <c r="G26" i="31"/>
  <c r="K26" i="31" s="1"/>
  <c r="F26" i="31"/>
  <c r="J25" i="31"/>
  <c r="I25" i="31"/>
  <c r="H25" i="31"/>
  <c r="G25" i="31"/>
  <c r="F25" i="31"/>
  <c r="J24" i="31"/>
  <c r="I24" i="31"/>
  <c r="H24" i="31"/>
  <c r="G24" i="31"/>
  <c r="F24" i="31"/>
  <c r="J23" i="31"/>
  <c r="I23" i="31"/>
  <c r="H23" i="31"/>
  <c r="G23" i="31"/>
  <c r="F23" i="31"/>
  <c r="K23" i="31" s="1"/>
  <c r="J22" i="31"/>
  <c r="I22" i="31"/>
  <c r="H22" i="31"/>
  <c r="G22" i="31"/>
  <c r="F22" i="31"/>
  <c r="J21" i="31"/>
  <c r="I21" i="31"/>
  <c r="H21" i="31"/>
  <c r="G21" i="31"/>
  <c r="F21" i="31"/>
  <c r="J20" i="31"/>
  <c r="I20" i="31"/>
  <c r="H20" i="31"/>
  <c r="G20" i="31"/>
  <c r="F20" i="31"/>
  <c r="J19" i="31"/>
  <c r="I19" i="31"/>
  <c r="K19" i="31" s="1"/>
  <c r="H19" i="31"/>
  <c r="G19" i="31"/>
  <c r="F19" i="31"/>
  <c r="J18" i="31"/>
  <c r="I18" i="31"/>
  <c r="H18" i="31"/>
  <c r="G18" i="31"/>
  <c r="F18" i="31"/>
  <c r="J17" i="31"/>
  <c r="I17" i="31"/>
  <c r="H17" i="31"/>
  <c r="G17" i="31"/>
  <c r="F17" i="31"/>
  <c r="J16" i="31"/>
  <c r="I16" i="31"/>
  <c r="H16" i="31"/>
  <c r="K16" i="31" s="1"/>
  <c r="G16" i="31"/>
  <c r="F16" i="31"/>
  <c r="J15" i="31"/>
  <c r="I15" i="31"/>
  <c r="H15" i="31"/>
  <c r="G15" i="31"/>
  <c r="F15" i="31"/>
  <c r="K15" i="31" s="1"/>
  <c r="J14" i="31"/>
  <c r="I14" i="31"/>
  <c r="H14" i="31"/>
  <c r="G14" i="31"/>
  <c r="F14" i="31"/>
  <c r="J13" i="31"/>
  <c r="I13" i="31"/>
  <c r="H13" i="31"/>
  <c r="G13" i="31"/>
  <c r="F13" i="31"/>
  <c r="K18" i="31" l="1"/>
  <c r="K21" i="31"/>
  <c r="K24" i="31"/>
  <c r="K32" i="31"/>
  <c r="K35" i="31"/>
  <c r="K48" i="31"/>
  <c r="K17" i="31"/>
  <c r="K44" i="31"/>
  <c r="K20" i="31"/>
  <c r="K41" i="31"/>
  <c r="K39" i="31"/>
  <c r="K22" i="31"/>
  <c r="K25" i="31"/>
  <c r="K14" i="31"/>
  <c r="K13" i="31"/>
  <c r="K28" i="31"/>
  <c r="K33" i="31"/>
  <c r="K43" i="31"/>
  <c r="K46" i="31"/>
  <c r="K47" i="31"/>
  <c r="K49" i="31"/>
  <c r="F48" i="32" l="1"/>
  <c r="E48" i="32"/>
  <c r="K47" i="32"/>
  <c r="F47" i="32"/>
  <c r="F49" i="32" l="1"/>
  <c r="F52" i="31" l="1"/>
  <c r="F53" i="31"/>
  <c r="G51" i="32" l="1"/>
  <c r="H51" i="32"/>
  <c r="I51" i="32"/>
  <c r="J51" i="32"/>
  <c r="K39" i="33" l="1"/>
  <c r="H39" i="33"/>
  <c r="G39" i="33"/>
  <c r="F39" i="33"/>
  <c r="H37" i="33"/>
  <c r="I36" i="33"/>
  <c r="H36" i="33"/>
  <c r="G36" i="33"/>
  <c r="K36" i="33" s="1"/>
  <c r="J35" i="33"/>
  <c r="E35" i="33" s="1"/>
  <c r="I35" i="33"/>
  <c r="J34" i="33"/>
  <c r="I34" i="33"/>
  <c r="K34" i="33" s="1"/>
  <c r="J33" i="33"/>
  <c r="I33" i="33"/>
  <c r="J32" i="33"/>
  <c r="I32" i="33"/>
  <c r="J31" i="33"/>
  <c r="E31" i="33" s="1"/>
  <c r="I31" i="33"/>
  <c r="J30" i="33"/>
  <c r="I30" i="33"/>
  <c r="E30" i="33" s="1"/>
  <c r="J29" i="33"/>
  <c r="I29" i="33"/>
  <c r="K29" i="33" s="1"/>
  <c r="J28" i="33"/>
  <c r="I28" i="33"/>
  <c r="K28" i="33" s="1"/>
  <c r="J27" i="33"/>
  <c r="E27" i="33" s="1"/>
  <c r="I27" i="33"/>
  <c r="J26" i="33"/>
  <c r="I26" i="33"/>
  <c r="K26" i="33" s="1"/>
  <c r="E26" i="33"/>
  <c r="J25" i="33"/>
  <c r="I25" i="33"/>
  <c r="K25" i="33" s="1"/>
  <c r="J24" i="33"/>
  <c r="I24" i="33"/>
  <c r="J23" i="33"/>
  <c r="I23" i="33"/>
  <c r="K23" i="33" s="1"/>
  <c r="E23" i="33"/>
  <c r="J22" i="33"/>
  <c r="I22" i="33"/>
  <c r="J21" i="33"/>
  <c r="I21" i="33"/>
  <c r="J20" i="33"/>
  <c r="E20" i="33" s="1"/>
  <c r="I20" i="33"/>
  <c r="J19" i="33"/>
  <c r="I19" i="33"/>
  <c r="K19" i="33" s="1"/>
  <c r="J18" i="33"/>
  <c r="E18" i="33" s="1"/>
  <c r="I18" i="33"/>
  <c r="J17" i="33"/>
  <c r="I17" i="33"/>
  <c r="K17" i="33" s="1"/>
  <c r="J16" i="33"/>
  <c r="I16" i="33"/>
  <c r="E16" i="33" s="1"/>
  <c r="J15" i="33"/>
  <c r="I15" i="33"/>
  <c r="J14" i="33"/>
  <c r="I14" i="33"/>
  <c r="E14" i="33" s="1"/>
  <c r="J13" i="33"/>
  <c r="I13" i="33"/>
  <c r="E13" i="33" s="1"/>
  <c r="J12" i="33"/>
  <c r="I12" i="33"/>
  <c r="I37" i="33" s="1"/>
  <c r="J49" i="32"/>
  <c r="I49" i="32"/>
  <c r="H49" i="32"/>
  <c r="G49" i="32"/>
  <c r="J48" i="32"/>
  <c r="I48" i="32"/>
  <c r="H48" i="32"/>
  <c r="G48" i="32"/>
  <c r="F51" i="32"/>
  <c r="J46" i="32"/>
  <c r="I46" i="32"/>
  <c r="K46" i="32" s="1"/>
  <c r="J45" i="32"/>
  <c r="K45" i="32" s="1"/>
  <c r="I45" i="32"/>
  <c r="J44" i="32"/>
  <c r="I44" i="32"/>
  <c r="K44" i="32" s="1"/>
  <c r="J43" i="32"/>
  <c r="I43" i="32"/>
  <c r="J42" i="32"/>
  <c r="I42" i="32"/>
  <c r="K42" i="32" s="1"/>
  <c r="J41" i="32"/>
  <c r="K41" i="32" s="1"/>
  <c r="I41" i="32"/>
  <c r="J40" i="32"/>
  <c r="I40" i="32"/>
  <c r="K40" i="32" s="1"/>
  <c r="J39" i="32"/>
  <c r="K39" i="32" s="1"/>
  <c r="I39" i="32"/>
  <c r="J38" i="32"/>
  <c r="I38" i="32"/>
  <c r="K38" i="32" s="1"/>
  <c r="J37" i="32"/>
  <c r="K37" i="32" s="1"/>
  <c r="I37" i="32"/>
  <c r="J36" i="32"/>
  <c r="I36" i="32"/>
  <c r="K36" i="32" s="1"/>
  <c r="J35" i="32"/>
  <c r="K35" i="32" s="1"/>
  <c r="I35" i="32"/>
  <c r="J34" i="32"/>
  <c r="I34" i="32"/>
  <c r="K34" i="32" s="1"/>
  <c r="J33" i="32"/>
  <c r="K33" i="32" s="1"/>
  <c r="I33" i="32"/>
  <c r="J32" i="32"/>
  <c r="I32" i="32"/>
  <c r="K32" i="32" s="1"/>
  <c r="J31" i="32"/>
  <c r="K31" i="32" s="1"/>
  <c r="I31" i="32"/>
  <c r="J30" i="32"/>
  <c r="I30" i="32"/>
  <c r="K30" i="32" s="1"/>
  <c r="J29" i="32"/>
  <c r="K29" i="32" s="1"/>
  <c r="I29" i="32"/>
  <c r="J28" i="32"/>
  <c r="I28" i="32"/>
  <c r="K28" i="32" s="1"/>
  <c r="J27" i="32"/>
  <c r="K27" i="32" s="1"/>
  <c r="I27" i="32"/>
  <c r="J26" i="32"/>
  <c r="I26" i="32"/>
  <c r="K26" i="32" s="1"/>
  <c r="J25" i="32"/>
  <c r="I25" i="32"/>
  <c r="J24" i="32"/>
  <c r="I24" i="32"/>
  <c r="K24" i="32" s="1"/>
  <c r="J23" i="32"/>
  <c r="K23" i="32" s="1"/>
  <c r="I23" i="32"/>
  <c r="J22" i="32"/>
  <c r="I22" i="32"/>
  <c r="K22" i="32" s="1"/>
  <c r="J21" i="32"/>
  <c r="K21" i="32" s="1"/>
  <c r="I21" i="32"/>
  <c r="J20" i="32"/>
  <c r="I20" i="32"/>
  <c r="K20" i="32" s="1"/>
  <c r="J19" i="32"/>
  <c r="K19" i="32" s="1"/>
  <c r="I19" i="32"/>
  <c r="J18" i="32"/>
  <c r="I18" i="32"/>
  <c r="K18" i="32" s="1"/>
  <c r="J17" i="32"/>
  <c r="K17" i="32" s="1"/>
  <c r="I17" i="32"/>
  <c r="J16" i="32"/>
  <c r="I16" i="32"/>
  <c r="K16" i="32" s="1"/>
  <c r="J15" i="32"/>
  <c r="K15" i="32" s="1"/>
  <c r="I15" i="32"/>
  <c r="J14" i="32"/>
  <c r="K14" i="32" s="1"/>
  <c r="I14" i="32"/>
  <c r="J13" i="32"/>
  <c r="I13" i="32"/>
  <c r="J12" i="32"/>
  <c r="K12" i="32" s="1"/>
  <c r="I12" i="32"/>
  <c r="D62" i="31"/>
  <c r="G54" i="31"/>
  <c r="I54" i="31"/>
  <c r="J53" i="31"/>
  <c r="I53" i="31"/>
  <c r="H53" i="31"/>
  <c r="G53" i="31"/>
  <c r="J52" i="31"/>
  <c r="I52" i="31"/>
  <c r="H52" i="31"/>
  <c r="H54" i="31" s="1"/>
  <c r="G52" i="31"/>
  <c r="K57" i="32"/>
  <c r="K52" i="31" l="1"/>
  <c r="K53" i="31"/>
  <c r="J54" i="31"/>
  <c r="F54" i="31"/>
  <c r="E12" i="33"/>
  <c r="J37" i="33"/>
  <c r="K18" i="33"/>
  <c r="K21" i="33"/>
  <c r="K24" i="33"/>
  <c r="E28" i="33"/>
  <c r="K31" i="33"/>
  <c r="E15" i="33"/>
  <c r="E19" i="33"/>
  <c r="E22" i="33"/>
  <c r="K35" i="33"/>
  <c r="G37" i="33"/>
  <c r="E33" i="33"/>
  <c r="K20" i="33"/>
  <c r="E34" i="33"/>
  <c r="K48" i="32"/>
  <c r="K15" i="33"/>
  <c r="E24" i="33"/>
  <c r="K33" i="33"/>
  <c r="K12" i="33"/>
  <c r="K16" i="33"/>
  <c r="E25" i="33"/>
  <c r="E17" i="33"/>
  <c r="K27" i="33"/>
  <c r="K32" i="33"/>
  <c r="E32" i="33"/>
  <c r="K13" i="33"/>
  <c r="K14" i="33"/>
  <c r="E21" i="33"/>
  <c r="K22" i="33"/>
  <c r="E29" i="33"/>
  <c r="K30" i="33"/>
  <c r="E36" i="33"/>
  <c r="K13" i="32"/>
  <c r="K25" i="32"/>
  <c r="K43" i="32"/>
  <c r="K49" i="32"/>
  <c r="K54" i="31" l="1"/>
  <c r="K37" i="33"/>
  <c r="B22" i="28"/>
  <c r="B21" i="28"/>
  <c r="B20" i="28"/>
  <c r="B18" i="28"/>
  <c r="B17" i="28"/>
  <c r="B16" i="28"/>
  <c r="B14" i="28"/>
  <c r="B13" i="28"/>
  <c r="B12" i="28"/>
  <c r="G27" i="27"/>
  <c r="B25" i="27"/>
  <c r="B26" i="27"/>
  <c r="B27" i="27"/>
  <c r="B10" i="27"/>
  <c r="B12" i="27"/>
  <c r="B11" i="27"/>
  <c r="A28" i="27"/>
  <c r="A13" i="27"/>
  <c r="B3" i="28"/>
  <c r="A17" i="27"/>
  <c r="A2" i="27"/>
  <c r="E12" i="27"/>
  <c r="F37" i="33"/>
  <c r="D12" i="27"/>
  <c r="G12" i="27"/>
  <c r="C27" i="27" l="1"/>
  <c r="C14" i="28" s="1"/>
  <c r="M37" i="33"/>
  <c r="E27" i="27"/>
  <c r="C22" i="28" s="1"/>
  <c r="C12" i="27"/>
  <c r="D27" i="27"/>
  <c r="C18" i="28" s="1"/>
  <c r="F27" i="27" l="1"/>
  <c r="F12" i="27"/>
  <c r="H12" i="27"/>
  <c r="H27" i="27"/>
  <c r="E25" i="27"/>
  <c r="C20" i="28" s="1"/>
  <c r="E10" i="27"/>
  <c r="D25" i="27"/>
  <c r="C16" i="28" s="1"/>
  <c r="D10" i="27"/>
  <c r="F25" i="27"/>
  <c r="F10" i="27"/>
  <c r="G10" i="27"/>
  <c r="G25" i="27"/>
  <c r="E26" i="27"/>
  <c r="C21" i="28" s="1"/>
  <c r="E11" i="27"/>
  <c r="C11" i="27"/>
  <c r="C26" i="27"/>
  <c r="C13" i="28" s="1"/>
  <c r="G11" i="27"/>
  <c r="G26" i="27"/>
  <c r="D26" i="27"/>
  <c r="C17" i="28" s="1"/>
  <c r="D11" i="27"/>
  <c r="H10" i="27"/>
  <c r="H25" i="27"/>
  <c r="C25" i="27"/>
  <c r="C12" i="28" s="1"/>
  <c r="C10" i="27"/>
  <c r="M54" i="31"/>
  <c r="A24" i="28" l="1"/>
  <c r="A23" i="28"/>
  <c r="A19" i="28"/>
  <c r="A15" i="28"/>
  <c r="A11" i="28"/>
  <c r="A10" i="28"/>
  <c r="B5" i="28"/>
  <c r="A2" i="28"/>
  <c r="A24" i="27"/>
  <c r="A9" i="27"/>
  <c r="B6" i="27"/>
  <c r="C6" i="27"/>
  <c r="D7" i="27"/>
  <c r="E7" i="27"/>
  <c r="F7" i="27"/>
  <c r="G7" i="27"/>
  <c r="K9" i="25" l="1"/>
  <c r="J9" i="25"/>
  <c r="I9" i="25"/>
  <c r="C15" i="27"/>
  <c r="E22" i="27"/>
  <c r="D22" i="27"/>
  <c r="G22" i="27"/>
  <c r="B21" i="27"/>
  <c r="F22" i="27"/>
  <c r="C21" i="27"/>
  <c r="G28" i="27" l="1"/>
  <c r="C24" i="28" s="1"/>
  <c r="G13" i="27"/>
  <c r="D13" i="27" l="1"/>
  <c r="E13" i="27"/>
  <c r="E28" i="27"/>
  <c r="D28" i="27" l="1"/>
  <c r="C13" i="27" l="1"/>
  <c r="C28" i="27"/>
  <c r="I50" i="32" l="1"/>
  <c r="K50" i="32"/>
  <c r="K51" i="32" s="1"/>
  <c r="H11" i="27" l="1"/>
  <c r="H26" i="27"/>
  <c r="H28" i="27" s="1"/>
  <c r="F11" i="27"/>
  <c r="F13" i="27" s="1"/>
  <c r="F26" i="27"/>
  <c r="F28" i="27" s="1"/>
  <c r="M51" i="32"/>
  <c r="H13" i="27" l="1"/>
  <c r="J28" i="27"/>
  <c r="C23" i="28"/>
  <c r="F25" i="28" l="1"/>
</calcChain>
</file>

<file path=xl/sharedStrings.xml><?xml version="1.0" encoding="utf-8"?>
<sst xmlns="http://schemas.openxmlformats.org/spreadsheetml/2006/main" count="472" uniqueCount="205">
  <si>
    <t>Nr crt</t>
  </si>
  <si>
    <t>DENUMIREA OBIECTELOR</t>
  </si>
  <si>
    <t>C + I</t>
  </si>
  <si>
    <t>MU</t>
  </si>
  <si>
    <t>U</t>
  </si>
  <si>
    <t>TOTAL</t>
  </si>
  <si>
    <t xml:space="preserve">UM </t>
  </si>
  <si>
    <t>Cantit</t>
  </si>
  <si>
    <t>3</t>
  </si>
  <si>
    <t>4</t>
  </si>
  <si>
    <t>6</t>
  </si>
  <si>
    <t>7</t>
  </si>
  <si>
    <t>TOTAL OBIECT</t>
  </si>
  <si>
    <t>buc</t>
  </si>
  <si>
    <t>m</t>
  </si>
  <si>
    <t>(EUR)</t>
  </si>
  <si>
    <t>Echip. Transport</t>
  </si>
  <si>
    <t>Dotari</t>
  </si>
  <si>
    <t>Pret Unitar (EUR)</t>
  </si>
  <si>
    <t>1</t>
  </si>
  <si>
    <t>2</t>
  </si>
  <si>
    <t>5</t>
  </si>
  <si>
    <t>9</t>
  </si>
  <si>
    <t>10</t>
  </si>
  <si>
    <t>12</t>
  </si>
  <si>
    <t>0</t>
  </si>
  <si>
    <t>DESFASURATOR SUB-OBIECTE</t>
  </si>
  <si>
    <t>EXTINDERE RETEA DE CANALIZARE</t>
  </si>
  <si>
    <t xml:space="preserve">C + I </t>
  </si>
  <si>
    <t>4.1.1</t>
  </si>
  <si>
    <t>4.1.2</t>
  </si>
  <si>
    <t>4.2.1</t>
  </si>
  <si>
    <t>4.2.2</t>
  </si>
  <si>
    <t>4.3.1</t>
  </si>
  <si>
    <t>4.3.2</t>
  </si>
  <si>
    <t>8</t>
  </si>
  <si>
    <t>11</t>
  </si>
  <si>
    <t>4.1.3</t>
  </si>
  <si>
    <t>4.2.3</t>
  </si>
  <si>
    <t>4.3.3</t>
  </si>
  <si>
    <t>13</t>
  </si>
  <si>
    <t>14</t>
  </si>
  <si>
    <t>15</t>
  </si>
  <si>
    <t>16</t>
  </si>
  <si>
    <t>17</t>
  </si>
  <si>
    <t>18</t>
  </si>
  <si>
    <t>19</t>
  </si>
  <si>
    <t>20</t>
  </si>
  <si>
    <t>gravitational</t>
  </si>
  <si>
    <t>refulari</t>
  </si>
  <si>
    <t>racorduri</t>
  </si>
  <si>
    <t>21</t>
  </si>
  <si>
    <t>22</t>
  </si>
  <si>
    <t>23</t>
  </si>
  <si>
    <t>24</t>
  </si>
  <si>
    <t>STATII NOI DE POMPARE APA UZATA</t>
  </si>
  <si>
    <t>ans</t>
  </si>
  <si>
    <t>Statie de suflante</t>
  </si>
  <si>
    <t>Tratare chimica</t>
  </si>
  <si>
    <t>Dezinfectie cu UV</t>
  </si>
  <si>
    <t>Statie de pompare apa tehnologica</t>
  </si>
  <si>
    <t>Bazin de stocare si statie de pompare namol in exces</t>
  </si>
  <si>
    <t>Prelucrare namol</t>
  </si>
  <si>
    <t>Statie pompare supernatant</t>
  </si>
  <si>
    <t>Platforme depozitare namol deshidratat</t>
  </si>
  <si>
    <t>Echipamente electrice de proces</t>
  </si>
  <si>
    <t>HVAC</t>
  </si>
  <si>
    <t>Conducte tehnologice exterioare</t>
  </si>
  <si>
    <t>Conducte interioare si accesorii</t>
  </si>
  <si>
    <t>Instalatii de automatizare si control (SCADA)</t>
  </si>
  <si>
    <t>Instalatie fotoelectrica</t>
  </si>
  <si>
    <t>Gura de descarcare</t>
  </si>
  <si>
    <t>Dotari SEAU</t>
  </si>
  <si>
    <t>CAP 2</t>
  </si>
  <si>
    <t>UAT CLINCENI</t>
  </si>
  <si>
    <t>Extindere retea de canalizare Clinceni</t>
  </si>
  <si>
    <t>Statia de epurare Clinceni</t>
  </si>
  <si>
    <t>35 SPAU</t>
  </si>
  <si>
    <t>2.2.1</t>
  </si>
  <si>
    <t>2.2.2</t>
  </si>
  <si>
    <t>Racorduri</t>
  </si>
  <si>
    <t>25</t>
  </si>
  <si>
    <t>26</t>
  </si>
  <si>
    <t>27</t>
  </si>
  <si>
    <t>28</t>
  </si>
  <si>
    <t>Camine pe conducta de refulare</t>
  </si>
  <si>
    <t>29</t>
  </si>
  <si>
    <t>30</t>
  </si>
  <si>
    <t>31</t>
  </si>
  <si>
    <t>32</t>
  </si>
  <si>
    <t>33</t>
  </si>
  <si>
    <t>Statii de pompare noi Clinceni</t>
  </si>
  <si>
    <t>SPAU1-P (Hi=3,40m, Di=1,5m)</t>
  </si>
  <si>
    <t>SPAU2-P (Hi=3,90m, Di=1,5m)</t>
  </si>
  <si>
    <t>SPAU3-P (Hi=4,10m, Di=1,5m)</t>
  </si>
  <si>
    <t>SPAU4-P (Hi=4,00m, Di=1,5m)</t>
  </si>
  <si>
    <t>SPAU5-P (Hi=4,80m, Di=1,5m)</t>
  </si>
  <si>
    <t>SPAU6-P (Hi=3,40m, Di=1,5m)</t>
  </si>
  <si>
    <t>SPAU7-P (Hi=4,40m, Di=1,5m)</t>
  </si>
  <si>
    <t>SPAU8-P (Hi=4,50m, Di=1,5m)</t>
  </si>
  <si>
    <t>SPAU9-P (Hi=5,20m, Di=1,5m)</t>
  </si>
  <si>
    <t>SPAU10-P (Hi=2,90m, Di=1,5m)</t>
  </si>
  <si>
    <t>SPAU11-P (Hi=4,00m, Di=1,5m)</t>
  </si>
  <si>
    <t>SPAU12-P (Hi=2,70m, Di=1,5m)</t>
  </si>
  <si>
    <t>SPAU13-P (Hi=3,90m, Di=1,5m)</t>
  </si>
  <si>
    <t>SPAU14-P (Hi=3,5m, Di=1,5m)</t>
  </si>
  <si>
    <t>SPAU15-P (Hi=3,90m, Di=1,5m)</t>
  </si>
  <si>
    <t>SPAU16-P (Hi=3,20m, Di=1,5m)</t>
  </si>
  <si>
    <t>SPAU17-P (Hi=3,50m, Di=1,5m)</t>
  </si>
  <si>
    <t>SPAU18-P (Hi=2,4m, Di=2,5m)</t>
  </si>
  <si>
    <t>SPAU19-P (Hi=6,40m, Di=2,0m)</t>
  </si>
  <si>
    <t>SPAU20-P (Hi=3,90m, Di=1,5m)</t>
  </si>
  <si>
    <t>SPAU21-P (Hi=2,60m, Di=1,5m)</t>
  </si>
  <si>
    <t>SPAU22-P (Hi=4,70m, Di=1,5m)</t>
  </si>
  <si>
    <t>SPAU23-P (Hi=4,30m, Di=1,5m)</t>
  </si>
  <si>
    <t>SPAU24-P (Hi=4,00m, Di=1,5m)</t>
  </si>
  <si>
    <t>SPAU25-P (Hi=4,00m, Di=1,5m)</t>
  </si>
  <si>
    <t>SPAU26-P (Hi=4,50m, Di=1,5m)</t>
  </si>
  <si>
    <t>SPAU27-P (Hi=3,70m, Di=1,5m)</t>
  </si>
  <si>
    <t>SPAU28-P (Hi=4,00m, Di=1,5m)</t>
  </si>
  <si>
    <t>SPAU29-P (Hi=4,10m, Di=1,5m)</t>
  </si>
  <si>
    <t>SPAU30-P (Hi=4,10m, Di=1,5m)</t>
  </si>
  <si>
    <t>SPAU31-P (Hi=4,2m, Di=1,5m)</t>
  </si>
  <si>
    <t>SPAU32-P (Hi=4,30m, Di=1,5m)</t>
  </si>
  <si>
    <t>SPAU33-P (Hi=4,70m, Di=1,5m)</t>
  </si>
  <si>
    <t>34</t>
  </si>
  <si>
    <t>SPAU34-P (Hi=4,3m, Di=1,5m)</t>
  </si>
  <si>
    <t>35</t>
  </si>
  <si>
    <t>SPAU35-P (Hi=3,5m, Di=1,5m)</t>
  </si>
  <si>
    <t>36</t>
  </si>
  <si>
    <t>37</t>
  </si>
  <si>
    <t>38</t>
  </si>
  <si>
    <t>Generator mobil</t>
  </si>
  <si>
    <t>Gratare rare</t>
  </si>
  <si>
    <t>Statie receptie vidanja</t>
  </si>
  <si>
    <t>Statie pompare influent</t>
  </si>
  <si>
    <t>Unitati mecanice compacte (gratare dese-desnisipator-separator de grasimi)</t>
  </si>
  <si>
    <t>Camera distributie reactoare biologice si reactoare biologice</t>
  </si>
  <si>
    <t>Preparare si dozare polimeri</t>
  </si>
  <si>
    <t>Instalatie de tratare var</t>
  </si>
  <si>
    <t>Cladire administrativa</t>
  </si>
  <si>
    <t>Lucrari amenajare SEAU (demolari, iluminat exterior, instalatii legare la paratrasnet, drumuri, zona parcare, garduri, porti)</t>
  </si>
  <si>
    <t>STATIE DE EPURARE CLINCENI</t>
  </si>
  <si>
    <t>Alimentare cu energie electrica - 35 SPAU</t>
  </si>
  <si>
    <t>Racord electric SEAU Clinceni+PT</t>
  </si>
  <si>
    <t>Colector PVC Dn 250 mm, H=0-2 m, asfalt</t>
  </si>
  <si>
    <t>Colector PVC Dn 250 mm, H=2-2,5 m, asfalt</t>
  </si>
  <si>
    <t>Colector PVC Dn 250 mm, H=2,5-3 m, asfalt</t>
  </si>
  <si>
    <t>Colector PVC Dn 250 mm, H=3-3,5 m, asfalt</t>
  </si>
  <si>
    <t>Colector PVC Dn 250 mm, H=3,5-4 m, asfalt</t>
  </si>
  <si>
    <t>Colector PVC Dn 250 mm, H&gt;4 m, asfalt</t>
  </si>
  <si>
    <t>Colector PVC Dn 250 mm, H=0-2 m, macadam</t>
  </si>
  <si>
    <t>Colector PVC Dn 250 mm, H=2-2,5 m, macadam</t>
  </si>
  <si>
    <t>Colector PVC Dn 250 mm, H=2,5-3 m, macadam</t>
  </si>
  <si>
    <t>Colector PVC Dn 250 mm, H=3-3,5 m, macadam</t>
  </si>
  <si>
    <t>Colector PVC Dn 250 mm, H=3,5-4 m, macadam</t>
  </si>
  <si>
    <t>Colector PVC Dn 250 mm, H&gt;4 m, macadam</t>
  </si>
  <si>
    <t>Conducte de refulare PEID De 90 mm, H=0-2 m, macadam</t>
  </si>
  <si>
    <t>Conducte de refulare PEID De 110 mm, H=0-2 m, macadam</t>
  </si>
  <si>
    <t>Conducte de refulare PEID De 140 mm, H=0-2 m, macadam</t>
  </si>
  <si>
    <t>Conducte de refulare PEID De 180 mm, H=0-2 m, macadam</t>
  </si>
  <si>
    <t>Conducte de refulare PEID De 280 mm, H=0-2 m, macadam</t>
  </si>
  <si>
    <t>Anexa 5.3.7.2</t>
  </si>
  <si>
    <t xml:space="preserve">STUDIU DE FEZABILITATE            Volumul II - Anexe                          Anexa 5.3.7.2                       </t>
  </si>
  <si>
    <t xml:space="preserve">Asistenta tehnica pentru pregatirea aplicatiei de finantare                                    si a documentatiilor de atribuire pentru:                  
Proiectul regional de dezvoltare a infrastructurii de apa si apa uzata in judetul Ilfov, in perioada 2014-2020
</t>
  </si>
  <si>
    <t xml:space="preserve">STUDIU DE FEZABILITATE            Volumul II - Anexe                          Anexa 5.3.7.2-1    </t>
  </si>
  <si>
    <t xml:space="preserve">STUDIU DE FEZABILITATE            Volumul II - Anexe                          Anexa 5.3.7.2-2         </t>
  </si>
  <si>
    <t xml:space="preserve">STUDIU DE FEZABILITATE            Volumul II - Anexe                          Anexa 5.3.7.2-3                      </t>
  </si>
  <si>
    <t>Protectie in zona de paralelism cu apeducte /front captare ANB conducta De 280 mm in tub protectie PAFSIN D400 mm ( Ltot=496 m, 2 buc)</t>
  </si>
  <si>
    <t>Protectie in zona de paralelism cu apeducte /front captare ANB conducta De 90 mm in tub protectie PAFSIN D200 mm (Ltot=232 m, 1 buc)</t>
  </si>
  <si>
    <t>Instalatii hidromecanice</t>
  </si>
  <si>
    <t>Instalatii electrice</t>
  </si>
  <si>
    <t>Instalatii automatizare SCADA</t>
  </si>
  <si>
    <t>39</t>
  </si>
  <si>
    <t>Drum acces</t>
  </si>
  <si>
    <t>2.3</t>
  </si>
  <si>
    <t>SEAU Clinceni</t>
  </si>
  <si>
    <t>Apa canal SEAU Clinceni</t>
  </si>
  <si>
    <t>1.3</t>
  </si>
  <si>
    <t>Amenajari pentru protectia mediului</t>
  </si>
  <si>
    <t>Camine vizitare (H=0-2 m)</t>
  </si>
  <si>
    <t>Camine vizitare (H=2-2,5 m)</t>
  </si>
  <si>
    <t>Camine vizitare (H=2,5-3 m)</t>
  </si>
  <si>
    <t>Camine vizitare (H=3-3,5 m)</t>
  </si>
  <si>
    <t>Camine vizitare (H=3,5-4 m)</t>
  </si>
  <si>
    <t>Camine vizitare (H&gt;4 m)</t>
  </si>
  <si>
    <t>Subtraversare drum, Dn250mm in tub protectie OL Dn 400mm, Ltot=119 m, 10 buc</t>
  </si>
  <si>
    <t>Subtraversare conducta gaz, De250 in tub protectie Dn400 Ltot=80 m-8buc</t>
  </si>
  <si>
    <t>Subtraversare apeducte, De250 in tub protectie, Dn400 Ltot=58 m-1buc</t>
  </si>
  <si>
    <t>Protectie in zona de paralelism cu apeducte /front captare ANB De250 in tub protectie  D400, Ltot=73 m, 1 buc</t>
  </si>
  <si>
    <t>Conducte de refulare</t>
  </si>
  <si>
    <t>Subtraversare drum, Dn90mm in tub protectie Dn 150mm, Ltot=32 m-3buc</t>
  </si>
  <si>
    <t>Subtraversare drum, Dn140mm in tub protectie Dn 250mm, Ltot=21 m-1buc</t>
  </si>
  <si>
    <t>Subtraversare conducta gaz, De 90mm in tub protectie Dn 200mm, Ltot=20 m-2buc</t>
  </si>
  <si>
    <t>Subtraversare apeducte, De90 in tub protectie Dn200 Ltot=58 m-1buc</t>
  </si>
  <si>
    <t>Subtraversare apeducte, De140 in tub protectie Dn250 Ltot=28 m-1buc</t>
  </si>
  <si>
    <t>Subtraversare apeducte, De280 in tub protectie Dn400 Ltot=66 m-1buc</t>
  </si>
  <si>
    <t>Protectie in zona de paralelism cu apeducte /front captare ANB De140 in tub protectie Dn250, Ltot=270 m-1 buc</t>
  </si>
  <si>
    <t>Protectie in zona de paralelism cu apeducte /front captare ANB De280 in tub protectie Dn400, Ltot=458 m-1 buc</t>
  </si>
  <si>
    <t>Protectie in zona de paralelism cu apeducte /front captare ANB De90 in tub protectie Dn200, Ltot=380m-3 buc</t>
  </si>
  <si>
    <t>Canalizare gravitationala</t>
  </si>
  <si>
    <t>40</t>
  </si>
  <si>
    <t>41</t>
  </si>
  <si>
    <t xml:space="preserve">             
Proiectul regional de dezvoltare a infrastructurii de apa si apa uzata in judetul Ilfov, in perioada 2014-2020
</t>
  </si>
  <si>
    <t xml:space="preserve">             
Proiectul regional de dezvoltare a infrastructurii de apa si apa uzata din judetul Ilfov, in perioada 2014-2020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</si>
</sst>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&quot;$&quot;* #,##0.00_);_(&quot;$&quot;* \(#,##0.00\);_(&quot;$&quot;* &quot;-&quot;??_);_(@_)"/>
    <numFmt numFmtId="166" formatCode="General_);[Red]\-General_)"/>
    <numFmt numFmtId="167" formatCode="_-* #,##0&quot; DM&quot;_-;\-* #,##0&quot; DM&quot;_-;_-* &quot;-&quot;&quot; DM&quot;_-;_-@_-"/>
  </numFmts>
  <fonts count="27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  <charset val="238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Helv"/>
    </font>
    <font>
      <sz val="8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  <charset val="238"/>
    </font>
    <font>
      <sz val="8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166" fontId="15" fillId="0" borderId="0"/>
    <xf numFmtId="0" fontId="5" fillId="0" borderId="1" applyNumberFormat="0" applyFill="0" applyAlignment="0" applyProtection="0"/>
    <xf numFmtId="167" fontId="15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11">
    <xf numFmtId="0" fontId="0" fillId="0" borderId="0" xfId="0"/>
    <xf numFmtId="3" fontId="12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right" vertical="justify" wrapText="1"/>
    </xf>
    <xf numFmtId="4" fontId="13" fillId="0" borderId="2" xfId="0" applyNumberFormat="1" applyFont="1" applyBorder="1" applyAlignment="1">
      <alignment horizontal="right" vertical="justify"/>
    </xf>
    <xf numFmtId="4" fontId="14" fillId="0" borderId="6" xfId="0" applyNumberFormat="1" applyFont="1" applyBorder="1" applyAlignment="1">
      <alignment horizontal="right" vertical="justify"/>
    </xf>
    <xf numFmtId="4" fontId="14" fillId="0" borderId="7" xfId="0" applyNumberFormat="1" applyFont="1" applyBorder="1" applyAlignment="1">
      <alignment horizontal="right" vertical="justify"/>
    </xf>
    <xf numFmtId="3" fontId="18" fillId="0" borderId="0" xfId="25" applyNumberFormat="1" applyFont="1" applyAlignment="1">
      <alignment horizontal="center"/>
    </xf>
    <xf numFmtId="3" fontId="6" fillId="0" borderId="11" xfId="25" applyNumberFormat="1" applyFont="1" applyBorder="1" applyAlignment="1">
      <alignment horizontal="center" vertical="center" wrapText="1"/>
    </xf>
    <xf numFmtId="3" fontId="6" fillId="0" borderId="2" xfId="25" applyNumberFormat="1" applyFont="1" applyBorder="1" applyAlignment="1">
      <alignment horizontal="center" vertical="center"/>
    </xf>
    <xf numFmtId="49" fontId="3" fillId="0" borderId="0" xfId="25" applyNumberFormat="1" applyFont="1" applyAlignment="1">
      <alignment horizontal="center" vertical="top"/>
    </xf>
    <xf numFmtId="3" fontId="3" fillId="0" borderId="0" xfId="25" applyNumberFormat="1" applyFont="1" applyAlignment="1"/>
    <xf numFmtId="3" fontId="3" fillId="0" borderId="0" xfId="25" applyNumberFormat="1" applyFont="1" applyAlignment="1">
      <alignment horizontal="center"/>
    </xf>
    <xf numFmtId="49" fontId="10" fillId="0" borderId="0" xfId="25" applyNumberFormat="1" applyFont="1" applyBorder="1" applyAlignment="1">
      <alignment horizontal="center"/>
    </xf>
    <xf numFmtId="3" fontId="10" fillId="0" borderId="0" xfId="25" applyNumberFormat="1" applyFont="1" applyBorder="1" applyAlignment="1">
      <alignment horizontal="center"/>
    </xf>
    <xf numFmtId="3" fontId="6" fillId="0" borderId="5" xfId="25" applyNumberFormat="1" applyFont="1" applyBorder="1" applyAlignment="1">
      <alignment horizontal="center" vertical="center" wrapText="1"/>
    </xf>
    <xf numFmtId="3" fontId="20" fillId="0" borderId="13" xfId="25" applyNumberFormat="1" applyFont="1" applyBorder="1" applyAlignment="1">
      <alignment horizontal="center" vertical="center" wrapText="1"/>
    </xf>
    <xf numFmtId="3" fontId="20" fillId="0" borderId="14" xfId="25" applyNumberFormat="1" applyFont="1" applyBorder="1" applyAlignment="1">
      <alignment horizontal="center" vertical="center" wrapText="1"/>
    </xf>
    <xf numFmtId="3" fontId="20" fillId="0" borderId="15" xfId="25" applyNumberFormat="1" applyFont="1" applyBorder="1" applyAlignment="1">
      <alignment horizontal="center" vertical="center" wrapText="1"/>
    </xf>
    <xf numFmtId="3" fontId="6" fillId="0" borderId="5" xfId="25" applyNumberFormat="1" applyFont="1" applyFill="1" applyBorder="1" applyAlignment="1">
      <alignment vertical="center"/>
    </xf>
    <xf numFmtId="49" fontId="12" fillId="0" borderId="10" xfId="25" applyNumberFormat="1" applyFont="1" applyFill="1" applyBorder="1" applyAlignment="1">
      <alignment horizontal="center" vertical="center" wrapText="1"/>
    </xf>
    <xf numFmtId="4" fontId="12" fillId="0" borderId="5" xfId="25" applyNumberFormat="1" applyFont="1" applyFill="1" applyBorder="1" applyAlignment="1">
      <alignment vertical="center"/>
    </xf>
    <xf numFmtId="4" fontId="6" fillId="0" borderId="5" xfId="25" applyNumberFormat="1" applyFont="1" applyFill="1" applyBorder="1" applyAlignment="1">
      <alignment vertical="center"/>
    </xf>
    <xf numFmtId="4" fontId="6" fillId="0" borderId="7" xfId="25" applyNumberFormat="1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left" vertical="center" wrapText="1"/>
    </xf>
    <xf numFmtId="4" fontId="21" fillId="0" borderId="0" xfId="0" applyNumberFormat="1" applyFont="1"/>
    <xf numFmtId="49" fontId="6" fillId="0" borderId="10" xfId="25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12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center" vertical="top"/>
    </xf>
    <xf numFmtId="3" fontId="3" fillId="0" borderId="0" xfId="29" applyNumberFormat="1" applyFont="1" applyAlignment="1">
      <alignment vertical="top" wrapText="1"/>
    </xf>
    <xf numFmtId="3" fontId="3" fillId="0" borderId="0" xfId="29" applyNumberFormat="1" applyFont="1" applyAlignment="1">
      <alignment horizontal="center" vertical="top"/>
    </xf>
    <xf numFmtId="0" fontId="3" fillId="0" borderId="0" xfId="29" applyFont="1" applyFill="1"/>
    <xf numFmtId="0" fontId="3" fillId="0" borderId="0" xfId="29"/>
    <xf numFmtId="3" fontId="9" fillId="0" borderId="0" xfId="29" applyNumberFormat="1" applyFont="1" applyAlignment="1">
      <alignment horizontal="right"/>
    </xf>
    <xf numFmtId="3" fontId="10" fillId="0" borderId="0" xfId="29" applyNumberFormat="1" applyFont="1" applyBorder="1" applyAlignment="1">
      <alignment horizontal="center"/>
    </xf>
    <xf numFmtId="49" fontId="10" fillId="0" borderId="0" xfId="29" applyNumberFormat="1" applyFont="1" applyBorder="1" applyAlignment="1">
      <alignment horizontal="center"/>
    </xf>
    <xf numFmtId="0" fontId="6" fillId="0" borderId="0" xfId="29" applyFont="1" applyFill="1" applyAlignment="1">
      <alignment vertical="center"/>
    </xf>
    <xf numFmtId="0" fontId="7" fillId="0" borderId="0" xfId="29" applyFont="1" applyAlignment="1">
      <alignment vertical="center"/>
    </xf>
    <xf numFmtId="3" fontId="6" fillId="0" borderId="4" xfId="29" applyNumberFormat="1" applyFont="1" applyBorder="1" applyAlignment="1">
      <alignment horizontal="center" vertical="center"/>
    </xf>
    <xf numFmtId="49" fontId="6" fillId="0" borderId="2" xfId="29" applyNumberFormat="1" applyFont="1" applyBorder="1" applyAlignment="1">
      <alignment horizontal="center" vertical="center" wrapText="1"/>
    </xf>
    <xf numFmtId="49" fontId="6" fillId="0" borderId="5" xfId="29" applyNumberFormat="1" applyFont="1" applyBorder="1" applyAlignment="1">
      <alignment horizontal="center" vertical="center" wrapText="1"/>
    </xf>
    <xf numFmtId="0" fontId="11" fillId="0" borderId="0" xfId="29" applyFont="1" applyAlignment="1">
      <alignment vertical="center"/>
    </xf>
    <xf numFmtId="49" fontId="12" fillId="0" borderId="10" xfId="29" applyNumberFormat="1" applyFont="1" applyFill="1" applyBorder="1" applyAlignment="1">
      <alignment horizontal="center" vertical="center" wrapText="1"/>
    </xf>
    <xf numFmtId="0" fontId="12" fillId="0" borderId="0" xfId="29" applyFont="1" applyFill="1" applyAlignment="1">
      <alignment vertical="center"/>
    </xf>
    <xf numFmtId="0" fontId="12" fillId="0" borderId="0" xfId="29" applyFont="1" applyAlignment="1">
      <alignment vertical="center"/>
    </xf>
    <xf numFmtId="164" fontId="6" fillId="0" borderId="0" xfId="29" applyNumberFormat="1" applyFont="1" applyFill="1" applyAlignment="1">
      <alignment wrapText="1"/>
    </xf>
    <xf numFmtId="49" fontId="12" fillId="0" borderId="20" xfId="29" applyNumberFormat="1" applyFont="1" applyFill="1" applyBorder="1" applyAlignment="1">
      <alignment horizontal="center" vertical="center" wrapText="1"/>
    </xf>
    <xf numFmtId="0" fontId="14" fillId="0" borderId="6" xfId="29" applyFont="1" applyBorder="1" applyAlignment="1">
      <alignment horizontal="right" vertical="center"/>
    </xf>
    <xf numFmtId="4" fontId="12" fillId="0" borderId="6" xfId="29" applyNumberFormat="1" applyFont="1" applyBorder="1" applyAlignment="1">
      <alignment vertical="center"/>
    </xf>
    <xf numFmtId="4" fontId="14" fillId="0" borderId="6" xfId="29" applyNumberFormat="1" applyFont="1" applyBorder="1" applyAlignment="1">
      <alignment horizontal="right" vertical="center"/>
    </xf>
    <xf numFmtId="4" fontId="24" fillId="0" borderId="0" xfId="29" applyNumberFormat="1" applyFont="1" applyBorder="1" applyAlignment="1">
      <alignment horizontal="right" vertical="center"/>
    </xf>
    <xf numFmtId="49" fontId="3" fillId="0" borderId="0" xfId="29" applyNumberFormat="1" applyFont="1" applyAlignment="1">
      <alignment horizontal="center" vertical="top"/>
    </xf>
    <xf numFmtId="0" fontId="14" fillId="0" borderId="0" xfId="29" applyFont="1" applyAlignment="1">
      <alignment horizontal="right" vertical="center"/>
    </xf>
    <xf numFmtId="3" fontId="12" fillId="0" borderId="0" xfId="29" applyNumberFormat="1" applyFont="1" applyBorder="1" applyAlignment="1">
      <alignment horizontal="right" vertical="center"/>
    </xf>
    <xf numFmtId="3" fontId="3" fillId="0" borderId="0" xfId="29" applyNumberFormat="1" applyFont="1" applyAlignment="1">
      <alignment horizontal="center"/>
    </xf>
    <xf numFmtId="3" fontId="3" fillId="0" borderId="0" xfId="29" applyNumberFormat="1" applyFont="1" applyAlignment="1">
      <alignment horizontal="right"/>
    </xf>
    <xf numFmtId="3" fontId="3" fillId="0" borderId="0" xfId="29" applyNumberFormat="1" applyFont="1" applyAlignment="1">
      <alignment horizontal="left"/>
    </xf>
    <xf numFmtId="4" fontId="3" fillId="0" borderId="0" xfId="29" applyNumberFormat="1" applyFont="1" applyAlignment="1">
      <alignment horizontal="center"/>
    </xf>
    <xf numFmtId="3" fontId="3" fillId="0" borderId="0" xfId="29" applyNumberFormat="1" applyFont="1" applyAlignment="1"/>
    <xf numFmtId="0" fontId="3" fillId="0" borderId="0" xfId="29" applyFont="1"/>
    <xf numFmtId="3" fontId="22" fillId="0" borderId="0" xfId="29" applyNumberFormat="1" applyFont="1" applyAlignment="1">
      <alignment horizontal="right"/>
    </xf>
    <xf numFmtId="49" fontId="12" fillId="0" borderId="17" xfId="29" applyNumberFormat="1" applyFont="1" applyFill="1" applyBorder="1" applyAlignment="1">
      <alignment horizontal="center" vertical="center" wrapText="1"/>
    </xf>
    <xf numFmtId="4" fontId="12" fillId="0" borderId="0" xfId="29" applyNumberFormat="1" applyFont="1" applyBorder="1" applyAlignment="1">
      <alignment horizontal="right" vertical="center"/>
    </xf>
    <xf numFmtId="0" fontId="12" fillId="0" borderId="0" xfId="29" applyFont="1" applyFill="1" applyBorder="1" applyAlignment="1">
      <alignment vertical="center"/>
    </xf>
    <xf numFmtId="0" fontId="12" fillId="0" borderId="0" xfId="29" applyFont="1" applyBorder="1" applyAlignment="1">
      <alignment vertical="center"/>
    </xf>
    <xf numFmtId="3" fontId="12" fillId="0" borderId="2" xfId="29" applyNumberFormat="1" applyFont="1" applyFill="1" applyBorder="1" applyAlignment="1">
      <alignment horizontal="left" vertical="center" wrapText="1"/>
    </xf>
    <xf numFmtId="4" fontId="12" fillId="0" borderId="2" xfId="29" applyNumberFormat="1" applyFont="1" applyBorder="1" applyAlignment="1">
      <alignment horizontal="right" vertical="center"/>
    </xf>
    <xf numFmtId="4" fontId="12" fillId="0" borderId="5" xfId="29" applyNumberFormat="1" applyFont="1" applyBorder="1" applyAlignment="1">
      <alignment horizontal="right" vertical="center"/>
    </xf>
    <xf numFmtId="49" fontId="12" fillId="0" borderId="22" xfId="29" applyNumberFormat="1" applyFont="1" applyFill="1" applyBorder="1" applyAlignment="1">
      <alignment horizontal="center" vertical="center" wrapText="1"/>
    </xf>
    <xf numFmtId="0" fontId="6" fillId="0" borderId="23" xfId="29" applyFont="1" applyBorder="1" applyAlignment="1">
      <alignment horizontal="right" vertical="center"/>
    </xf>
    <xf numFmtId="4" fontId="6" fillId="0" borderId="23" xfId="29" applyNumberFormat="1" applyFont="1" applyBorder="1" applyAlignment="1">
      <alignment horizontal="right" vertical="center"/>
    </xf>
    <xf numFmtId="49" fontId="12" fillId="0" borderId="0" xfId="29" applyNumberFormat="1" applyFont="1" applyFill="1" applyBorder="1" applyAlignment="1">
      <alignment horizontal="left" vertical="center" wrapText="1"/>
    </xf>
    <xf numFmtId="0" fontId="6" fillId="0" borderId="0" xfId="29" applyFont="1" applyAlignment="1">
      <alignment horizontal="right" vertical="center"/>
    </xf>
    <xf numFmtId="3" fontId="3" fillId="0" borderId="0" xfId="29" applyNumberFormat="1" applyFont="1" applyBorder="1" applyAlignment="1">
      <alignment horizontal="center"/>
    </xf>
    <xf numFmtId="3" fontId="9" fillId="0" borderId="0" xfId="29" applyNumberFormat="1" applyFont="1" applyAlignment="1">
      <alignment horizontal="center"/>
    </xf>
    <xf numFmtId="4" fontId="6" fillId="0" borderId="2" xfId="29" applyNumberFormat="1" applyFont="1" applyBorder="1" applyAlignment="1">
      <alignment horizontal="center" vertical="center" wrapText="1"/>
    </xf>
    <xf numFmtId="4" fontId="6" fillId="0" borderId="5" xfId="29" applyNumberFormat="1" applyFont="1" applyBorder="1" applyAlignment="1">
      <alignment horizontal="center" vertical="center" wrapText="1"/>
    </xf>
    <xf numFmtId="3" fontId="12" fillId="0" borderId="3" xfId="29" applyNumberFormat="1" applyFont="1" applyFill="1" applyBorder="1" applyAlignment="1">
      <alignment horizontal="left" vertical="center" wrapText="1"/>
    </xf>
    <xf numFmtId="3" fontId="12" fillId="0" borderId="2" xfId="29" applyNumberFormat="1" applyFont="1" applyBorder="1" applyAlignment="1">
      <alignment horizontal="center" vertical="center"/>
    </xf>
    <xf numFmtId="1" fontId="12" fillId="0" borderId="2" xfId="29" applyNumberFormat="1" applyFont="1" applyBorder="1" applyAlignment="1">
      <alignment horizontal="center" vertical="center"/>
    </xf>
    <xf numFmtId="4" fontId="12" fillId="0" borderId="2" xfId="29" applyNumberFormat="1" applyFont="1" applyFill="1" applyBorder="1" applyAlignment="1">
      <alignment horizontal="right" vertical="center"/>
    </xf>
    <xf numFmtId="49" fontId="12" fillId="0" borderId="20" xfId="29" applyNumberFormat="1" applyFont="1" applyFill="1" applyBorder="1" applyAlignment="1">
      <alignment horizontal="left" vertical="center" wrapText="1"/>
    </xf>
    <xf numFmtId="3" fontId="12" fillId="0" borderId="6" xfId="29" applyNumberFormat="1" applyFont="1" applyBorder="1" applyAlignment="1">
      <alignment horizontal="center" vertical="center"/>
    </xf>
    <xf numFmtId="1" fontId="12" fillId="0" borderId="6" xfId="29" applyNumberFormat="1" applyFont="1" applyBorder="1" applyAlignment="1">
      <alignment horizontal="center" vertical="center"/>
    </xf>
    <xf numFmtId="3" fontId="25" fillId="0" borderId="0" xfId="29" applyNumberFormat="1" applyFont="1" applyAlignment="1">
      <alignment horizontal="center"/>
    </xf>
    <xf numFmtId="3" fontId="23" fillId="20" borderId="0" xfId="29" applyNumberFormat="1" applyFont="1" applyFill="1" applyAlignment="1"/>
    <xf numFmtId="164" fontId="6" fillId="0" borderId="0" xfId="25" applyNumberFormat="1" applyFont="1" applyFill="1" applyAlignment="1">
      <alignment wrapText="1"/>
    </xf>
    <xf numFmtId="0" fontId="3" fillId="0" borderId="0" xfId="25" applyFont="1" applyFill="1"/>
    <xf numFmtId="0" fontId="4" fillId="0" borderId="0" xfId="25"/>
    <xf numFmtId="3" fontId="3" fillId="0" borderId="2" xfId="29" applyNumberFormat="1" applyFont="1" applyBorder="1" applyAlignment="1"/>
    <xf numFmtId="3" fontId="3" fillId="0" borderId="2" xfId="29" applyNumberFormat="1" applyFont="1" applyBorder="1" applyAlignment="1">
      <alignment horizontal="center"/>
    </xf>
    <xf numFmtId="49" fontId="3" fillId="0" borderId="2" xfId="29" applyNumberFormat="1" applyFont="1" applyBorder="1" applyAlignment="1">
      <alignment horizontal="center" vertical="top"/>
    </xf>
    <xf numFmtId="3" fontId="6" fillId="0" borderId="3" xfId="29" applyNumberFormat="1" applyFont="1" applyBorder="1" applyAlignment="1">
      <alignment horizontal="left" vertical="center"/>
    </xf>
    <xf numFmtId="1" fontId="6" fillId="0" borderId="2" xfId="29" applyNumberFormat="1" applyFont="1" applyBorder="1" applyAlignment="1">
      <alignment horizontal="center" vertical="center" wrapText="1"/>
    </xf>
    <xf numFmtId="4" fontId="12" fillId="0" borderId="2" xfId="29" applyNumberFormat="1" applyFont="1" applyBorder="1" applyAlignment="1">
      <alignment vertical="center"/>
    </xf>
    <xf numFmtId="4" fontId="12" fillId="0" borderId="0" xfId="29" applyNumberFormat="1" applyFont="1" applyFill="1" applyAlignment="1">
      <alignment vertical="center"/>
    </xf>
    <xf numFmtId="1" fontId="12" fillId="0" borderId="0" xfId="29" applyNumberFormat="1" applyFont="1" applyFill="1" applyAlignment="1">
      <alignment vertical="center"/>
    </xf>
    <xf numFmtId="2" fontId="12" fillId="0" borderId="0" xfId="29" applyNumberFormat="1" applyFont="1" applyFill="1" applyAlignment="1">
      <alignment vertical="center"/>
    </xf>
    <xf numFmtId="3" fontId="6" fillId="0" borderId="2" xfId="29" applyNumberFormat="1" applyFont="1" applyFill="1" applyBorder="1" applyAlignment="1">
      <alignment horizontal="left" vertical="center" wrapText="1"/>
    </xf>
    <xf numFmtId="3" fontId="3" fillId="0" borderId="0" xfId="29" applyNumberFormat="1" applyFont="1" applyAlignment="1">
      <alignment horizontal="center" vertical="top" wrapText="1"/>
    </xf>
    <xf numFmtId="3" fontId="22" fillId="0" borderId="0" xfId="29" applyNumberFormat="1" applyFont="1" applyAlignment="1">
      <alignment horizontal="center"/>
    </xf>
    <xf numFmtId="4" fontId="12" fillId="0" borderId="2" xfId="29" applyNumberFormat="1" applyFont="1" applyBorder="1" applyAlignment="1">
      <alignment horizontal="center" vertical="center"/>
    </xf>
    <xf numFmtId="3" fontId="12" fillId="0" borderId="23" xfId="29" applyNumberFormat="1" applyFont="1" applyBorder="1" applyAlignment="1">
      <alignment horizontal="center" vertical="center"/>
    </xf>
    <xf numFmtId="4" fontId="12" fillId="0" borderId="23" xfId="29" applyNumberFormat="1" applyFont="1" applyBorder="1" applyAlignment="1">
      <alignment horizontal="center" vertical="center"/>
    </xf>
    <xf numFmtId="3" fontId="12" fillId="0" borderId="0" xfId="29" applyNumberFormat="1" applyFont="1" applyBorder="1" applyAlignment="1">
      <alignment horizontal="center" vertical="center"/>
    </xf>
    <xf numFmtId="4" fontId="3" fillId="0" borderId="0" xfId="29" applyNumberFormat="1" applyFont="1" applyFill="1" applyAlignment="1">
      <alignment horizontal="center"/>
    </xf>
    <xf numFmtId="0" fontId="3" fillId="0" borderId="0" xfId="29" applyFont="1" applyFill="1" applyAlignment="1">
      <alignment horizontal="center"/>
    </xf>
    <xf numFmtId="4" fontId="3" fillId="0" borderId="2" xfId="29" applyNumberFormat="1" applyFont="1" applyFill="1" applyBorder="1" applyAlignment="1">
      <alignment horizontal="center"/>
    </xf>
    <xf numFmtId="0" fontId="3" fillId="0" borderId="2" xfId="29" applyFont="1" applyFill="1" applyBorder="1" applyAlignment="1">
      <alignment horizontal="center"/>
    </xf>
    <xf numFmtId="165" fontId="12" fillId="0" borderId="0" xfId="30" applyFont="1" applyBorder="1" applyAlignment="1">
      <alignment horizontal="center" vertical="center"/>
    </xf>
    <xf numFmtId="0" fontId="12" fillId="0" borderId="12" xfId="29" applyFont="1" applyBorder="1" applyAlignment="1">
      <alignment horizontal="left" vertical="center" wrapText="1"/>
    </xf>
    <xf numFmtId="4" fontId="6" fillId="0" borderId="6" xfId="29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justify" wrapText="1"/>
    </xf>
    <xf numFmtId="4" fontId="13" fillId="0" borderId="5" xfId="0" applyNumberFormat="1" applyFont="1" applyBorder="1" applyAlignment="1">
      <alignment horizontal="right" vertical="justify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" fontId="12" fillId="0" borderId="6" xfId="29" applyNumberFormat="1" applyFont="1" applyBorder="1" applyAlignment="1">
      <alignment horizontal="center" vertical="center"/>
    </xf>
    <xf numFmtId="3" fontId="6" fillId="0" borderId="2" xfId="29" applyNumberFormat="1" applyFont="1" applyBorder="1" applyAlignment="1">
      <alignment horizontal="center" vertical="center" wrapText="1"/>
    </xf>
    <xf numFmtId="3" fontId="6" fillId="0" borderId="5" xfId="29" applyNumberFormat="1" applyFont="1" applyBorder="1" applyAlignment="1">
      <alignment horizontal="center" vertical="center" wrapText="1"/>
    </xf>
    <xf numFmtId="49" fontId="6" fillId="0" borderId="17" xfId="29" applyNumberFormat="1" applyFont="1" applyBorder="1" applyAlignment="1">
      <alignment horizontal="center" vertical="center" wrapText="1"/>
    </xf>
    <xf numFmtId="4" fontId="14" fillId="0" borderId="7" xfId="29" applyNumberFormat="1" applyFont="1" applyBorder="1" applyAlignment="1">
      <alignment horizontal="right" vertical="center"/>
    </xf>
    <xf numFmtId="4" fontId="6" fillId="0" borderId="39" xfId="29" applyNumberFormat="1" applyFont="1" applyBorder="1" applyAlignment="1">
      <alignment horizontal="right" vertical="center"/>
    </xf>
    <xf numFmtId="3" fontId="3" fillId="0" borderId="0" xfId="29" applyNumberFormat="1" applyFont="1" applyFill="1"/>
    <xf numFmtId="1" fontId="3" fillId="0" borderId="0" xfId="29" applyNumberFormat="1" applyFont="1" applyAlignment="1">
      <alignment horizontal="center"/>
    </xf>
    <xf numFmtId="1" fontId="3" fillId="0" borderId="2" xfId="29" applyNumberFormat="1" applyFont="1" applyBorder="1" applyAlignment="1">
      <alignment horizontal="center"/>
    </xf>
    <xf numFmtId="3" fontId="3" fillId="0" borderId="2" xfId="29" applyNumberFormat="1" applyFont="1" applyBorder="1" applyAlignment="1">
      <alignment horizontal="right"/>
    </xf>
    <xf numFmtId="49" fontId="6" fillId="0" borderId="10" xfId="29" applyNumberFormat="1" applyFont="1" applyBorder="1" applyAlignment="1">
      <alignment horizontal="center" vertical="center" wrapText="1"/>
    </xf>
    <xf numFmtId="3" fontId="6" fillId="0" borderId="2" xfId="29" applyNumberFormat="1" applyFont="1" applyBorder="1" applyAlignment="1">
      <alignment horizontal="center" vertical="center" wrapText="1"/>
    </xf>
    <xf numFmtId="3" fontId="6" fillId="0" borderId="5" xfId="29" applyNumberFormat="1" applyFont="1" applyBorder="1" applyAlignment="1">
      <alignment horizontal="center" vertical="center" wrapText="1"/>
    </xf>
    <xf numFmtId="3" fontId="26" fillId="0" borderId="3" xfId="29" applyNumberFormat="1" applyFont="1" applyBorder="1" applyAlignment="1">
      <alignment horizontal="left" vertical="center"/>
    </xf>
    <xf numFmtId="3" fontId="26" fillId="0" borderId="3" xfId="29" applyNumberFormat="1" applyFont="1" applyFill="1" applyBorder="1" applyAlignment="1">
      <alignment horizontal="left" vertical="center" wrapText="1"/>
    </xf>
    <xf numFmtId="3" fontId="6" fillId="0" borderId="17" xfId="25" applyNumberFormat="1" applyFont="1" applyFill="1" applyBorder="1" applyAlignment="1">
      <alignment horizontal="left" vertical="center"/>
    </xf>
    <xf numFmtId="3" fontId="6" fillId="0" borderId="3" xfId="25" applyNumberFormat="1" applyFont="1" applyFill="1" applyBorder="1" applyAlignment="1">
      <alignment horizontal="left" vertical="center"/>
    </xf>
    <xf numFmtId="3" fontId="6" fillId="0" borderId="18" xfId="25" applyNumberFormat="1" applyFont="1" applyFill="1" applyBorder="1" applyAlignment="1">
      <alignment horizontal="left" vertical="center"/>
    </xf>
    <xf numFmtId="3" fontId="6" fillId="0" borderId="24" xfId="25" applyNumberFormat="1" applyFont="1" applyFill="1" applyBorder="1" applyAlignment="1">
      <alignment horizontal="left" vertical="center"/>
    </xf>
    <xf numFmtId="3" fontId="19" fillId="0" borderId="0" xfId="25" applyNumberFormat="1" applyFont="1" applyAlignment="1">
      <alignment horizontal="center"/>
    </xf>
    <xf numFmtId="49" fontId="6" fillId="0" borderId="8" xfId="25" applyNumberFormat="1" applyFont="1" applyBorder="1" applyAlignment="1">
      <alignment horizontal="center" vertical="center" wrapText="1"/>
    </xf>
    <xf numFmtId="49" fontId="6" fillId="0" borderId="10" xfId="25" applyNumberFormat="1" applyFont="1" applyBorder="1" applyAlignment="1">
      <alignment horizontal="center" vertical="center" wrapText="1"/>
    </xf>
    <xf numFmtId="49" fontId="6" fillId="0" borderId="21" xfId="25" applyNumberFormat="1" applyFont="1" applyBorder="1" applyAlignment="1">
      <alignment horizontal="center" vertical="center" wrapText="1"/>
    </xf>
    <xf numFmtId="3" fontId="6" fillId="0" borderId="9" xfId="25" applyNumberFormat="1" applyFont="1" applyBorder="1" applyAlignment="1">
      <alignment horizontal="center" vertical="center" wrapText="1"/>
    </xf>
    <xf numFmtId="3" fontId="6" fillId="0" borderId="2" xfId="25" applyNumberFormat="1" applyFont="1" applyBorder="1" applyAlignment="1">
      <alignment horizontal="center" vertical="center" wrapText="1"/>
    </xf>
    <xf numFmtId="3" fontId="6" fillId="0" borderId="16" xfId="25" applyNumberFormat="1" applyFont="1" applyBorder="1" applyAlignment="1">
      <alignment horizontal="center" vertical="center" wrapText="1"/>
    </xf>
    <xf numFmtId="3" fontId="6" fillId="0" borderId="25" xfId="25" applyNumberFormat="1" applyFont="1" applyBorder="1" applyAlignment="1">
      <alignment horizontal="center" vertical="center" wrapText="1"/>
    </xf>
    <xf numFmtId="3" fontId="6" fillId="0" borderId="26" xfId="25" applyNumberFormat="1" applyFont="1" applyBorder="1" applyAlignment="1">
      <alignment horizontal="center" vertical="center" wrapText="1"/>
    </xf>
    <xf numFmtId="3" fontId="6" fillId="0" borderId="17" xfId="25" applyNumberFormat="1" applyFont="1" applyFill="1" applyBorder="1" applyAlignment="1">
      <alignment horizontal="left" vertical="center" wrapText="1"/>
    </xf>
    <xf numFmtId="3" fontId="6" fillId="0" borderId="3" xfId="25" applyNumberFormat="1" applyFont="1" applyFill="1" applyBorder="1" applyAlignment="1">
      <alignment horizontal="left" vertical="center" wrapText="1"/>
    </xf>
    <xf numFmtId="3" fontId="6" fillId="0" borderId="27" xfId="25" applyNumberFormat="1" applyFont="1" applyFill="1" applyBorder="1" applyAlignment="1">
      <alignment horizontal="left" vertical="center" wrapText="1"/>
    </xf>
    <xf numFmtId="3" fontId="6" fillId="0" borderId="4" xfId="25" applyNumberFormat="1" applyFont="1" applyFill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7" fillId="0" borderId="0" xfId="25" applyNumberFormat="1" applyFont="1" applyAlignment="1">
      <alignment horizontal="center"/>
    </xf>
    <xf numFmtId="3" fontId="3" fillId="0" borderId="0" xfId="29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6" fillId="0" borderId="32" xfId="29" applyNumberFormat="1" applyFont="1" applyBorder="1" applyAlignment="1">
      <alignment horizontal="center" vertical="center" wrapText="1"/>
    </xf>
    <xf numFmtId="3" fontId="6" fillId="0" borderId="15" xfId="29" applyNumberFormat="1" applyFont="1" applyBorder="1" applyAlignment="1">
      <alignment horizontal="center" vertical="center" wrapText="1"/>
    </xf>
    <xf numFmtId="3" fontId="3" fillId="0" borderId="0" xfId="29" applyNumberFormat="1" applyFont="1" applyAlignment="1">
      <alignment horizontal="right" vertical="top" wrapText="1"/>
    </xf>
    <xf numFmtId="3" fontId="8" fillId="0" borderId="0" xfId="29" applyNumberFormat="1" applyFont="1" applyAlignment="1">
      <alignment horizontal="center"/>
    </xf>
    <xf numFmtId="49" fontId="6" fillId="0" borderId="8" xfId="29" applyNumberFormat="1" applyFont="1" applyBorder="1" applyAlignment="1">
      <alignment horizontal="center" vertical="center" wrapText="1"/>
    </xf>
    <xf numFmtId="49" fontId="6" fillId="0" borderId="10" xfId="29" applyNumberFormat="1" applyFont="1" applyBorder="1" applyAlignment="1">
      <alignment horizontal="center" vertical="center" wrapText="1"/>
    </xf>
    <xf numFmtId="3" fontId="6" fillId="0" borderId="9" xfId="29" applyNumberFormat="1" applyFont="1" applyBorder="1" applyAlignment="1">
      <alignment horizontal="center" vertical="center" wrapText="1"/>
    </xf>
    <xf numFmtId="3" fontId="6" fillId="0" borderId="2" xfId="29" applyNumberFormat="1" applyFont="1" applyBorder="1" applyAlignment="1">
      <alignment horizontal="center" vertical="center" wrapText="1"/>
    </xf>
    <xf numFmtId="3" fontId="6" fillId="0" borderId="33" xfId="29" applyNumberFormat="1" applyFont="1" applyBorder="1" applyAlignment="1">
      <alignment horizontal="center" vertical="center" wrapText="1"/>
    </xf>
    <xf numFmtId="3" fontId="6" fillId="0" borderId="34" xfId="29" applyNumberFormat="1" applyFont="1" applyBorder="1" applyAlignment="1">
      <alignment horizontal="center" vertical="center" wrapText="1"/>
    </xf>
    <xf numFmtId="3" fontId="6" fillId="0" borderId="35" xfId="29" applyNumberFormat="1" applyFont="1" applyBorder="1" applyAlignment="1">
      <alignment horizontal="center" vertical="center" wrapText="1"/>
    </xf>
    <xf numFmtId="3" fontId="6" fillId="0" borderId="36" xfId="29" applyNumberFormat="1" applyFont="1" applyBorder="1" applyAlignment="1">
      <alignment horizontal="center" vertical="center" wrapText="1"/>
    </xf>
    <xf numFmtId="3" fontId="6" fillId="0" borderId="14" xfId="29" applyNumberFormat="1" applyFont="1" applyBorder="1" applyAlignment="1">
      <alignment horizontal="center" vertical="center" wrapText="1"/>
    </xf>
    <xf numFmtId="3" fontId="6" fillId="0" borderId="19" xfId="29" applyNumberFormat="1" applyFont="1" applyBorder="1" applyAlignment="1">
      <alignment horizontal="center" vertical="center" wrapText="1"/>
    </xf>
    <xf numFmtId="3" fontId="6" fillId="0" borderId="5" xfId="29" applyNumberFormat="1" applyFont="1" applyBorder="1" applyAlignment="1">
      <alignment horizontal="center" vertical="center" wrapText="1"/>
    </xf>
    <xf numFmtId="49" fontId="6" fillId="0" borderId="38" xfId="29" applyNumberFormat="1" applyFont="1" applyBorder="1" applyAlignment="1">
      <alignment horizontal="center" vertical="center" wrapText="1"/>
    </xf>
    <xf numFmtId="49" fontId="6" fillId="0" borderId="17" xfId="29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3" fillId="0" borderId="0" xfId="29" applyNumberFormat="1" applyFont="1" applyAlignment="1">
      <alignment horizontal="left" vertical="center" wrapText="1"/>
    </xf>
  </cellXfs>
  <cellStyles count="3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Currency 2" xfId="30"/>
    <cellStyle name="Normal" xfId="0" builtinId="0"/>
    <cellStyle name="Normal 2" xfId="25"/>
    <cellStyle name="Normal 3" xfId="29"/>
    <cellStyle name="Normal 4 2" xfId="31"/>
    <cellStyle name="Normal 5" xfId="32"/>
    <cellStyle name="Normal 6" xfId="33"/>
    <cellStyle name="Standard_03.06.01." xfId="26"/>
    <cellStyle name="Total" xfId="27" builtinId="25" customBuiltin="1"/>
    <cellStyle name="Währung [0]_Arbeitsmappe1 Diagramm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.burete.MVVDECON/Desktop/Daniel/5.1.+5.2%20new%2007.dec.2009/Deviz%20General%20Dambovita_draft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1215_Ilfov\4_%20Implementare\01_IF.1%20Elaborarea%20AF%20si%20a%20doc.%20suport\09.%20SF\16.%20SF_rev%2006\revizii%20proiectanti\DG\zona%20sud\07.%20DG_CLINCENI_SE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z General Dambovita"/>
      <sheetName val="Variables"/>
      <sheetName val="Summary Tables for Report"/>
      <sheetName val="Centralizator UAT TA"/>
      <sheetName val="For report TA"/>
      <sheetName val="Centralizator UAT MO"/>
      <sheetName val="For report MO"/>
      <sheetName val="Centralizator PU"/>
      <sheetName val="For report PU"/>
      <sheetName val="Centralizator GA"/>
      <sheetName val="For report GA"/>
      <sheetName val="Centralizator FI"/>
      <sheetName val="For report FI"/>
      <sheetName val="Centralizator TI"/>
      <sheetName val="For report TI"/>
      <sheetName val="Centralizator CJ DB"/>
      <sheetName val="For report CJ DB"/>
      <sheetName val="Centralizator RA"/>
      <sheetName val="For report RA"/>
      <sheetName val="Centralizator TAR"/>
      <sheetName val="For report TAR"/>
    </sheetNames>
    <sheetDataSet>
      <sheetData sheetId="0" refreshError="1"/>
      <sheetData sheetId="1" refreshError="1">
        <row r="31">
          <cell r="D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T ..."/>
      <sheetName val="Agl. ..."/>
      <sheetName val="cost brekdown-constante"/>
      <sheetName val="cost breakdown-curente"/>
      <sheetName val="investment"/>
      <sheetName val="echivalenta"/>
      <sheetName val="DG-CLI-CURENT"/>
      <sheetName val="DG-CLI-CONST"/>
      <sheetName val="Deviz obiect"/>
      <sheetName val="DEVIZ OB-CLI"/>
      <sheetName val="ST"/>
      <sheetName val="Deviz Cap 4 - STA"/>
      <sheetName val="SE"/>
      <sheetName val="DET-CAP2-CLI"/>
      <sheetName val="INDICATORI-CLI"/>
      <sheetName val="CAPACITATI"/>
      <sheetName val="Deviz CJ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0">
          <cell r="C60">
            <v>134012.5</v>
          </cell>
        </row>
        <row r="93">
          <cell r="D93">
            <v>1146424</v>
          </cell>
          <cell r="E93">
            <v>130153.3</v>
          </cell>
        </row>
        <row r="95">
          <cell r="F95">
            <v>1234130</v>
          </cell>
        </row>
        <row r="99">
          <cell r="C99">
            <v>2598207.2999999998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25"/>
  <sheetViews>
    <sheetView view="pageBreakPreview" zoomScaleNormal="100" zoomScaleSheetLayoutView="100" workbookViewId="0">
      <selection activeCell="D13" sqref="D13:E13"/>
    </sheetView>
  </sheetViews>
  <sheetFormatPr defaultRowHeight="12.5" x14ac:dyDescent="0.25"/>
  <cols>
    <col min="2" max="2" width="38.54296875" customWidth="1"/>
    <col min="3" max="3" width="15.54296875" customWidth="1"/>
    <col min="6" max="6" width="12.453125" bestFit="1" customWidth="1"/>
  </cols>
  <sheetData>
    <row r="1" spans="1:7" x14ac:dyDescent="0.25">
      <c r="A1" s="23"/>
      <c r="B1" s="24"/>
      <c r="C1" s="25" t="s">
        <v>162</v>
      </c>
    </row>
    <row r="2" spans="1:7" ht="18" x14ac:dyDescent="0.4">
      <c r="A2" s="163" t="str">
        <f>IF(G4 =1, "CHELTUIELI PENTRU INVESTITIA DE BAZA", "EXPENDITURE FOR THE BASIC INVESTMENT")</f>
        <v>CHELTUIELI PENTRU INVESTITIA DE BAZA</v>
      </c>
      <c r="B2" s="163"/>
      <c r="C2" s="163"/>
    </row>
    <row r="3" spans="1:7" ht="13" x14ac:dyDescent="0.3">
      <c r="A3" s="20"/>
      <c r="B3" s="20" t="str">
        <f>IF(G4 = 1, "Canalizare - UAT Clinceni", "Sewerage - Clinceni ATU")</f>
        <v>Canalizare - UAT Clinceni</v>
      </c>
      <c r="C3" s="20"/>
    </row>
    <row r="4" spans="1:7" ht="13.5" thickBot="1" x14ac:dyDescent="0.35">
      <c r="A4" s="26"/>
      <c r="B4" s="27"/>
      <c r="C4" s="27"/>
      <c r="G4">
        <v>1</v>
      </c>
    </row>
    <row r="5" spans="1:7" ht="12.4" customHeight="1" x14ac:dyDescent="0.25">
      <c r="A5" s="164" t="s">
        <v>0</v>
      </c>
      <c r="B5" s="167" t="str">
        <f>IF(G4 = 1, "DENUMIREA CAPITOLELOR SI SUBCAPITOLELOR DE CHELTUIELI", "NAME OF CHAPTER AND SUBCHAPTER OF EXPENDITURES")</f>
        <v>DENUMIREA CAPITOLELOR SI SUBCAPITOLELOR DE CHELTUIELI</v>
      </c>
      <c r="C5" s="170"/>
    </row>
    <row r="6" spans="1:7" x14ac:dyDescent="0.25">
      <c r="A6" s="165"/>
      <c r="B6" s="168"/>
      <c r="C6" s="171"/>
    </row>
    <row r="7" spans="1:7" x14ac:dyDescent="0.25">
      <c r="A7" s="166"/>
      <c r="B7" s="169"/>
      <c r="C7" s="21" t="str">
        <f>IF(G4=1, "(Euro)", "(th Euro)")</f>
        <v>(Euro)</v>
      </c>
    </row>
    <row r="8" spans="1:7" x14ac:dyDescent="0.25">
      <c r="A8" s="45" t="s">
        <v>19</v>
      </c>
      <c r="B8" s="22">
        <v>2</v>
      </c>
      <c r="C8" s="28">
        <v>4</v>
      </c>
    </row>
    <row r="9" spans="1:7" x14ac:dyDescent="0.25">
      <c r="A9" s="29"/>
      <c r="B9" s="30"/>
      <c r="C9" s="31"/>
    </row>
    <row r="10" spans="1:7" ht="12.4" customHeight="1" x14ac:dyDescent="0.25">
      <c r="A10" s="172" t="str">
        <f>IF(G4=1, "CAPITOLUL 4. CHELTUIELI PENTRU INVESTITIA DE BAZA", "CHAPTER 4. EXPENDITURE FOR THE BASIC INVESTMENT")</f>
        <v>CAPITOLUL 4. CHELTUIELI PENTRU INVESTITIA DE BAZA</v>
      </c>
      <c r="B10" s="173"/>
      <c r="C10" s="174"/>
    </row>
    <row r="11" spans="1:7" x14ac:dyDescent="0.25">
      <c r="A11" s="159" t="str">
        <f>IF(G4=1, "4.1. Constructii si Instalatii", "4.1. Constructions and facilities")</f>
        <v>4.1. Constructii si Instalatii</v>
      </c>
      <c r="B11" s="160"/>
      <c r="C11" s="32"/>
    </row>
    <row r="12" spans="1:7" ht="20.149999999999999" customHeight="1" x14ac:dyDescent="0.25">
      <c r="A12" s="33" t="s">
        <v>29</v>
      </c>
      <c r="B12" s="15" t="str">
        <f>IF(G4=1, "Extindere retea canalizare Clinceni", "Extension of sewerage network Clinceni")</f>
        <v>Extindere retea canalizare Clinceni</v>
      </c>
      <c r="C12" s="34">
        <f>'Centraliz Clinceni'!C25</f>
        <v>4775433</v>
      </c>
    </row>
    <row r="13" spans="1:7" ht="20.149999999999999" customHeight="1" x14ac:dyDescent="0.25">
      <c r="A13" s="33" t="s">
        <v>30</v>
      </c>
      <c r="B13" s="50" t="str">
        <f>IF(G4=1, "Statii noi de pompare apa uzata Clinceni", "New WW pumping stations Clinceni")</f>
        <v>Statii noi de pompare apa uzata Clinceni</v>
      </c>
      <c r="C13" s="34">
        <f>'Centraliz Clinceni'!C26</f>
        <v>511493</v>
      </c>
    </row>
    <row r="14" spans="1:7" ht="20.149999999999999" customHeight="1" x14ac:dyDescent="0.25">
      <c r="A14" s="33" t="s">
        <v>37</v>
      </c>
      <c r="B14" s="50" t="str">
        <f>IF(G4=1, "Statia de epurare Clinceni", "")</f>
        <v>Statia de epurare Clinceni</v>
      </c>
      <c r="C14" s="34">
        <f>'Centraliz Clinceni'!C27</f>
        <v>1084674</v>
      </c>
    </row>
    <row r="15" spans="1:7" x14ac:dyDescent="0.25">
      <c r="A15" s="159" t="str">
        <f>IF(G4=1, "4.2. Montaj utilaj tehnologic", "4.2. Installation of process equipment")</f>
        <v>4.2. Montaj utilaj tehnologic</v>
      </c>
      <c r="B15" s="160"/>
      <c r="C15" s="34"/>
    </row>
    <row r="16" spans="1:7" ht="20.149999999999999" customHeight="1" x14ac:dyDescent="0.25">
      <c r="A16" s="33" t="s">
        <v>31</v>
      </c>
      <c r="B16" s="15" t="str">
        <f>IF(G4=1, "Extindere retea canalizare Clinceni", "Extension of sewerage network Clinceni")</f>
        <v>Extindere retea canalizare Clinceni</v>
      </c>
      <c r="C16" s="34">
        <f>'Centraliz Clinceni'!D25</f>
        <v>0</v>
      </c>
    </row>
    <row r="17" spans="1:6" ht="20.149999999999999" customHeight="1" x14ac:dyDescent="0.25">
      <c r="A17" s="33" t="s">
        <v>32</v>
      </c>
      <c r="B17" s="50" t="str">
        <f>IF(G4=1, "Statii noi de pompare apa uzata Clinceni", "New WW pumping stations Clinceni")</f>
        <v>Statii noi de pompare apa uzata Clinceni</v>
      </c>
      <c r="C17" s="34">
        <f>'Centraliz Clinceni'!D26</f>
        <v>53491</v>
      </c>
    </row>
    <row r="18" spans="1:6" ht="20.149999999999999" customHeight="1" x14ac:dyDescent="0.25">
      <c r="A18" s="33" t="s">
        <v>38</v>
      </c>
      <c r="B18" s="50" t="str">
        <f>IF(G4=1, "Statia de epurare Clinceni", "")</f>
        <v>Statia de epurare Clinceni</v>
      </c>
      <c r="C18" s="34">
        <f>'Centraliz Clinceni'!D27</f>
        <v>130153</v>
      </c>
    </row>
    <row r="19" spans="1:6" ht="30" customHeight="1" x14ac:dyDescent="0.25">
      <c r="A19" s="172" t="str">
        <f>IF(G4=1, "4.3. Utilaje, echipamente tehnologice si functionale cu montaj", "4.3. Technological and operational equipment")</f>
        <v>4.3. Utilaje, echipamente tehnologice si functionale cu montaj</v>
      </c>
      <c r="B19" s="175"/>
      <c r="C19" s="34"/>
    </row>
    <row r="20" spans="1:6" ht="20.149999999999999" customHeight="1" x14ac:dyDescent="0.25">
      <c r="A20" s="33" t="s">
        <v>33</v>
      </c>
      <c r="B20" s="15" t="str">
        <f>IF(G4=1, "Extindere retea canalizare Clinceni", "Extension of sewerage network Clinceni")</f>
        <v>Extindere retea canalizare Clinceni</v>
      </c>
      <c r="C20" s="34">
        <f>'Centraliz Clinceni'!E25</f>
        <v>0</v>
      </c>
    </row>
    <row r="21" spans="1:6" ht="20.149999999999999" customHeight="1" x14ac:dyDescent="0.25">
      <c r="A21" s="33" t="s">
        <v>34</v>
      </c>
      <c r="B21" s="50" t="str">
        <f>IF(G4=1, "Statii noi de pompare apa uzata Clinceni", "New WW pumping stations Clinceni")</f>
        <v>Statii noi de pompare apa uzata Clinceni</v>
      </c>
      <c r="C21" s="34">
        <f>'Centraliz Clinceni'!E26</f>
        <v>356611</v>
      </c>
    </row>
    <row r="22" spans="1:6" ht="20.149999999999999" customHeight="1" x14ac:dyDescent="0.25">
      <c r="A22" s="33" t="s">
        <v>39</v>
      </c>
      <c r="B22" s="50" t="str">
        <f>IF(G4=1, "Statia de epurare Clinceni", "")</f>
        <v>Statia de epurare Clinceni</v>
      </c>
      <c r="C22" s="34">
        <f>'Centraliz Clinceni'!E27</f>
        <v>1234130</v>
      </c>
    </row>
    <row r="23" spans="1:6" x14ac:dyDescent="0.25">
      <c r="A23" s="159" t="str">
        <f>IF(G4=1, "4.4. Utilaje fara montaj si echipamente de transport", "4.4. Mobile plant &amp; equipment and technological transport equip.")</f>
        <v>4.4. Utilaje fara montaj si echipamente de transport</v>
      </c>
      <c r="B23" s="160"/>
      <c r="C23" s="35">
        <f>'Centraliz Clinceni'!F28</f>
        <v>5000</v>
      </c>
    </row>
    <row r="24" spans="1:6" ht="13" thickBot="1" x14ac:dyDescent="0.3">
      <c r="A24" s="161" t="str">
        <f>IF(G4=1, "4.5. Dotari", "4.5. Endowments")</f>
        <v>4.5. Dotari</v>
      </c>
      <c r="B24" s="162"/>
      <c r="C24" s="36">
        <f>'Centraliz Clinceni'!G28</f>
        <v>47500</v>
      </c>
    </row>
    <row r="25" spans="1:6" x14ac:dyDescent="0.25">
      <c r="F25" s="44">
        <f>SUM(C12:C24)</f>
        <v>8198485</v>
      </c>
    </row>
  </sheetData>
  <mergeCells count="10">
    <mergeCell ref="A23:B23"/>
    <mergeCell ref="A24:B24"/>
    <mergeCell ref="A2:C2"/>
    <mergeCell ref="A5:A7"/>
    <mergeCell ref="B5:B7"/>
    <mergeCell ref="C5:C6"/>
    <mergeCell ref="A10:C10"/>
    <mergeCell ref="A11:B11"/>
    <mergeCell ref="A15:B15"/>
    <mergeCell ref="A19:B19"/>
  </mergeCells>
  <phoneticPr fontId="22" type="noConversion"/>
  <printOptions horizont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O372"/>
  <sheetViews>
    <sheetView view="pageBreakPreview" zoomScale="60" zoomScaleNormal="100" workbookViewId="0">
      <pane ySplit="10" topLeftCell="A40" activePane="bottomLeft" state="frozen"/>
      <selection activeCell="D13" sqref="D13:E13"/>
      <selection pane="bottomLeft" activeCell="D13" sqref="D13:E13"/>
    </sheetView>
  </sheetViews>
  <sheetFormatPr defaultColWidth="9.1796875" defaultRowHeight="12.5" x14ac:dyDescent="0.25"/>
  <cols>
    <col min="1" max="1" width="3.54296875" style="77" customWidth="1"/>
    <col min="2" max="2" width="42.08984375" style="84" customWidth="1"/>
    <col min="3" max="3" width="8" style="80" customWidth="1"/>
    <col min="4" max="4" width="8.26953125" style="80" customWidth="1"/>
    <col min="5" max="5" width="11.54296875" style="80" customWidth="1"/>
    <col min="6" max="6" width="11.26953125" style="80" bestFit="1" customWidth="1"/>
    <col min="7" max="10" width="8.54296875" style="80" customWidth="1"/>
    <col min="11" max="11" width="11.26953125" style="80" bestFit="1" customWidth="1"/>
    <col min="12" max="12" width="11.81640625" style="57" bestFit="1" customWidth="1"/>
    <col min="13" max="13" width="13.81640625" style="57" bestFit="1" customWidth="1"/>
    <col min="14" max="14" width="12.26953125" style="58" bestFit="1" customWidth="1"/>
    <col min="15" max="15" width="11.26953125" style="58" bestFit="1" customWidth="1"/>
    <col min="16" max="16384" width="9.1796875" style="58"/>
  </cols>
  <sheetData>
    <row r="1" spans="1:13" ht="41" customHeight="1" x14ac:dyDescent="0.25">
      <c r="A1" s="210" t="s">
        <v>203</v>
      </c>
      <c r="B1" s="210"/>
      <c r="C1" s="210"/>
      <c r="D1" s="210"/>
      <c r="E1" s="125"/>
      <c r="F1" s="56"/>
      <c r="G1" s="56"/>
      <c r="H1" s="56"/>
      <c r="I1" s="189" t="s">
        <v>165</v>
      </c>
      <c r="J1" s="189"/>
      <c r="K1" s="189"/>
    </row>
    <row r="2" spans="1:13" ht="25" customHeight="1" x14ac:dyDescent="0.5">
      <c r="A2" s="190" t="s">
        <v>26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3" ht="25" x14ac:dyDescent="0.5">
      <c r="A3" s="190" t="s">
        <v>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3" ht="25" x14ac:dyDescent="0.5">
      <c r="A4" s="190" t="s">
        <v>74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3" ht="13" x14ac:dyDescent="0.3">
      <c r="A5" s="59"/>
      <c r="B5" s="59"/>
      <c r="C5" s="100"/>
      <c r="D5" s="100"/>
      <c r="E5" s="100"/>
      <c r="F5" s="59"/>
      <c r="G5" s="59"/>
      <c r="H5" s="59"/>
      <c r="I5" s="60"/>
      <c r="J5" s="60"/>
      <c r="K5" s="59"/>
    </row>
    <row r="6" spans="1:13" ht="13.5" thickBot="1" x14ac:dyDescent="0.35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3" s="63" customFormat="1" ht="13.15" customHeight="1" x14ac:dyDescent="0.25">
      <c r="A7" s="191" t="s">
        <v>0</v>
      </c>
      <c r="B7" s="193" t="s">
        <v>1</v>
      </c>
      <c r="C7" s="195" t="s">
        <v>6</v>
      </c>
      <c r="D7" s="195" t="s">
        <v>7</v>
      </c>
      <c r="E7" s="195" t="s">
        <v>18</v>
      </c>
      <c r="F7" s="198" t="s">
        <v>2</v>
      </c>
      <c r="G7" s="198" t="s">
        <v>3</v>
      </c>
      <c r="H7" s="198" t="s">
        <v>4</v>
      </c>
      <c r="I7" s="193" t="s">
        <v>16</v>
      </c>
      <c r="J7" s="193" t="s">
        <v>17</v>
      </c>
      <c r="K7" s="187" t="s">
        <v>5</v>
      </c>
      <c r="L7" s="62"/>
      <c r="M7" s="62"/>
    </row>
    <row r="8" spans="1:13" s="63" customFormat="1" ht="13" x14ac:dyDescent="0.25">
      <c r="A8" s="192"/>
      <c r="B8" s="194"/>
      <c r="C8" s="196"/>
      <c r="D8" s="196"/>
      <c r="E8" s="196"/>
      <c r="F8" s="199"/>
      <c r="G8" s="199"/>
      <c r="H8" s="199"/>
      <c r="I8" s="194"/>
      <c r="J8" s="194"/>
      <c r="K8" s="188"/>
      <c r="L8" s="62"/>
      <c r="M8" s="62"/>
    </row>
    <row r="9" spans="1:13" s="63" customFormat="1" ht="13" x14ac:dyDescent="0.25">
      <c r="A9" s="192"/>
      <c r="B9" s="194"/>
      <c r="C9" s="197"/>
      <c r="D9" s="197"/>
      <c r="E9" s="197"/>
      <c r="F9" s="155" t="s">
        <v>15</v>
      </c>
      <c r="G9" s="155" t="s">
        <v>15</v>
      </c>
      <c r="H9" s="155" t="s">
        <v>15</v>
      </c>
      <c r="I9" s="155" t="s">
        <v>15</v>
      </c>
      <c r="J9" s="155" t="s">
        <v>15</v>
      </c>
      <c r="K9" s="156" t="s">
        <v>15</v>
      </c>
      <c r="L9" s="62"/>
      <c r="M9" s="62"/>
    </row>
    <row r="10" spans="1:13" s="67" customFormat="1" ht="11.5" x14ac:dyDescent="0.25">
      <c r="A10" s="154" t="s">
        <v>25</v>
      </c>
      <c r="B10" s="64">
        <v>1</v>
      </c>
      <c r="C10" s="65" t="s">
        <v>20</v>
      </c>
      <c r="D10" s="64">
        <v>3</v>
      </c>
      <c r="E10" s="65" t="s">
        <v>9</v>
      </c>
      <c r="F10" s="64">
        <v>5</v>
      </c>
      <c r="G10" s="65" t="s">
        <v>10</v>
      </c>
      <c r="H10" s="64">
        <v>7</v>
      </c>
      <c r="I10" s="65">
        <v>8</v>
      </c>
      <c r="J10" s="65">
        <v>9</v>
      </c>
      <c r="K10" s="66" t="s">
        <v>23</v>
      </c>
      <c r="L10" s="62"/>
      <c r="M10" s="62"/>
    </row>
    <row r="11" spans="1:13" s="67" customFormat="1" ht="11.5" x14ac:dyDescent="0.25">
      <c r="A11" s="154"/>
      <c r="B11" s="118" t="s">
        <v>75</v>
      </c>
      <c r="C11" s="155"/>
      <c r="D11" s="119"/>
      <c r="E11" s="101"/>
      <c r="F11" s="101"/>
      <c r="G11" s="101"/>
      <c r="H11" s="101"/>
      <c r="I11" s="92"/>
      <c r="J11" s="92"/>
      <c r="K11" s="102"/>
      <c r="L11" s="62"/>
      <c r="M11" s="62"/>
    </row>
    <row r="12" spans="1:13" s="67" customFormat="1" ht="11.5" x14ac:dyDescent="0.25">
      <c r="A12" s="154"/>
      <c r="B12" s="157" t="s">
        <v>200</v>
      </c>
      <c r="C12" s="155"/>
      <c r="D12" s="119"/>
      <c r="E12" s="101"/>
      <c r="F12" s="101"/>
      <c r="G12" s="101"/>
      <c r="H12" s="101"/>
      <c r="I12" s="92"/>
      <c r="J12" s="92"/>
      <c r="K12" s="102"/>
      <c r="L12" s="62"/>
      <c r="M12" s="62"/>
    </row>
    <row r="13" spans="1:13" s="70" customFormat="1" ht="11.5" x14ac:dyDescent="0.25">
      <c r="A13" s="68" t="s">
        <v>19</v>
      </c>
      <c r="B13" s="103" t="s">
        <v>145</v>
      </c>
      <c r="C13" s="104" t="s">
        <v>14</v>
      </c>
      <c r="D13" s="105">
        <v>1103</v>
      </c>
      <c r="E13" s="127">
        <v>73</v>
      </c>
      <c r="F13" s="92">
        <f t="shared" ref="F13:F42" si="0">D13*E13</f>
        <v>80519</v>
      </c>
      <c r="G13" s="92">
        <f>0</f>
        <v>0</v>
      </c>
      <c r="H13" s="92">
        <f>0</f>
        <v>0</v>
      </c>
      <c r="I13" s="92">
        <f>0</f>
        <v>0</v>
      </c>
      <c r="J13" s="92">
        <f>0</f>
        <v>0</v>
      </c>
      <c r="K13" s="93">
        <f t="shared" ref="K13:K51" si="1">F13+G13+H13+I13+J13</f>
        <v>80519</v>
      </c>
      <c r="L13" s="121"/>
      <c r="M13" s="122"/>
    </row>
    <row r="14" spans="1:13" s="70" customFormat="1" ht="11.5" x14ac:dyDescent="0.25">
      <c r="A14" s="68" t="s">
        <v>20</v>
      </c>
      <c r="B14" s="103" t="s">
        <v>146</v>
      </c>
      <c r="C14" s="104" t="s">
        <v>14</v>
      </c>
      <c r="D14" s="105">
        <v>964</v>
      </c>
      <c r="E14" s="127">
        <v>79</v>
      </c>
      <c r="F14" s="92">
        <f t="shared" si="0"/>
        <v>76156</v>
      </c>
      <c r="G14" s="92">
        <f>0</f>
        <v>0</v>
      </c>
      <c r="H14" s="92">
        <f>0</f>
        <v>0</v>
      </c>
      <c r="I14" s="92">
        <f>0</f>
        <v>0</v>
      </c>
      <c r="J14" s="92">
        <f>0</f>
        <v>0</v>
      </c>
      <c r="K14" s="93">
        <f t="shared" si="1"/>
        <v>76156</v>
      </c>
      <c r="L14" s="69"/>
      <c r="M14" s="69"/>
    </row>
    <row r="15" spans="1:13" s="70" customFormat="1" ht="11.5" x14ac:dyDescent="0.25">
      <c r="A15" s="68" t="s">
        <v>8</v>
      </c>
      <c r="B15" s="103" t="s">
        <v>147</v>
      </c>
      <c r="C15" s="104" t="s">
        <v>14</v>
      </c>
      <c r="D15" s="105">
        <v>935</v>
      </c>
      <c r="E15" s="127">
        <v>84</v>
      </c>
      <c r="F15" s="92">
        <f t="shared" si="0"/>
        <v>78540</v>
      </c>
      <c r="G15" s="92">
        <f>0</f>
        <v>0</v>
      </c>
      <c r="H15" s="92">
        <f>0</f>
        <v>0</v>
      </c>
      <c r="I15" s="92">
        <f>0</f>
        <v>0</v>
      </c>
      <c r="J15" s="92">
        <f>0</f>
        <v>0</v>
      </c>
      <c r="K15" s="93">
        <f t="shared" si="1"/>
        <v>78540</v>
      </c>
      <c r="L15" s="69"/>
      <c r="M15" s="69"/>
    </row>
    <row r="16" spans="1:13" s="70" customFormat="1" ht="11.5" x14ac:dyDescent="0.25">
      <c r="A16" s="68" t="s">
        <v>9</v>
      </c>
      <c r="B16" s="103" t="s">
        <v>148</v>
      </c>
      <c r="C16" s="104" t="s">
        <v>14</v>
      </c>
      <c r="D16" s="105">
        <v>771</v>
      </c>
      <c r="E16" s="127">
        <v>89</v>
      </c>
      <c r="F16" s="92">
        <f t="shared" si="0"/>
        <v>68619</v>
      </c>
      <c r="G16" s="92">
        <f>0</f>
        <v>0</v>
      </c>
      <c r="H16" s="92">
        <f>0</f>
        <v>0</v>
      </c>
      <c r="I16" s="92">
        <f>0</f>
        <v>0</v>
      </c>
      <c r="J16" s="92">
        <f>0</f>
        <v>0</v>
      </c>
      <c r="K16" s="93">
        <f t="shared" si="1"/>
        <v>68619</v>
      </c>
      <c r="L16" s="69"/>
      <c r="M16" s="69"/>
    </row>
    <row r="17" spans="1:15" s="70" customFormat="1" ht="11.5" x14ac:dyDescent="0.25">
      <c r="A17" s="68" t="s">
        <v>21</v>
      </c>
      <c r="B17" s="103" t="s">
        <v>149</v>
      </c>
      <c r="C17" s="104" t="s">
        <v>14</v>
      </c>
      <c r="D17" s="105">
        <v>329</v>
      </c>
      <c r="E17" s="127">
        <v>110</v>
      </c>
      <c r="F17" s="92">
        <f t="shared" si="0"/>
        <v>36190</v>
      </c>
      <c r="G17" s="92">
        <f>0</f>
        <v>0</v>
      </c>
      <c r="H17" s="92">
        <f>0</f>
        <v>0</v>
      </c>
      <c r="I17" s="92">
        <f>0</f>
        <v>0</v>
      </c>
      <c r="J17" s="92">
        <f>0</f>
        <v>0</v>
      </c>
      <c r="K17" s="93">
        <f t="shared" si="1"/>
        <v>36190</v>
      </c>
      <c r="L17" s="69"/>
      <c r="M17" s="69"/>
    </row>
    <row r="18" spans="1:15" s="70" customFormat="1" ht="11.5" x14ac:dyDescent="0.25">
      <c r="A18" s="68" t="s">
        <v>10</v>
      </c>
      <c r="B18" s="103" t="s">
        <v>150</v>
      </c>
      <c r="C18" s="104" t="s">
        <v>14</v>
      </c>
      <c r="D18" s="105">
        <v>21</v>
      </c>
      <c r="E18" s="127">
        <v>120</v>
      </c>
      <c r="F18" s="92">
        <f t="shared" si="0"/>
        <v>2520</v>
      </c>
      <c r="G18" s="92">
        <f>0</f>
        <v>0</v>
      </c>
      <c r="H18" s="92">
        <f>0</f>
        <v>0</v>
      </c>
      <c r="I18" s="92">
        <f>0</f>
        <v>0</v>
      </c>
      <c r="J18" s="92">
        <f>0</f>
        <v>0</v>
      </c>
      <c r="K18" s="93">
        <f t="shared" si="1"/>
        <v>2520</v>
      </c>
      <c r="L18" s="69"/>
      <c r="M18" s="69"/>
    </row>
    <row r="19" spans="1:15" s="70" customFormat="1" ht="11.5" x14ac:dyDescent="0.25">
      <c r="A19" s="68" t="s">
        <v>11</v>
      </c>
      <c r="B19" s="103" t="s">
        <v>151</v>
      </c>
      <c r="C19" s="104" t="s">
        <v>14</v>
      </c>
      <c r="D19" s="105">
        <v>14397</v>
      </c>
      <c r="E19" s="127">
        <v>53</v>
      </c>
      <c r="F19" s="92">
        <f t="shared" si="0"/>
        <v>763041</v>
      </c>
      <c r="G19" s="92">
        <f>0</f>
        <v>0</v>
      </c>
      <c r="H19" s="92">
        <f>0</f>
        <v>0</v>
      </c>
      <c r="I19" s="92">
        <f>0</f>
        <v>0</v>
      </c>
      <c r="J19" s="92">
        <f>0</f>
        <v>0</v>
      </c>
      <c r="K19" s="93">
        <f t="shared" si="1"/>
        <v>763041</v>
      </c>
      <c r="L19" s="69"/>
      <c r="M19" s="69"/>
    </row>
    <row r="20" spans="1:15" s="70" customFormat="1" ht="11.5" x14ac:dyDescent="0.25">
      <c r="A20" s="68" t="s">
        <v>35</v>
      </c>
      <c r="B20" s="103" t="s">
        <v>152</v>
      </c>
      <c r="C20" s="104" t="s">
        <v>14</v>
      </c>
      <c r="D20" s="105">
        <v>10206</v>
      </c>
      <c r="E20" s="127">
        <v>61</v>
      </c>
      <c r="F20" s="92">
        <f t="shared" si="0"/>
        <v>622566</v>
      </c>
      <c r="G20" s="92">
        <f>0</f>
        <v>0</v>
      </c>
      <c r="H20" s="92">
        <f>0</f>
        <v>0</v>
      </c>
      <c r="I20" s="92">
        <f>0</f>
        <v>0</v>
      </c>
      <c r="J20" s="92">
        <f>0</f>
        <v>0</v>
      </c>
      <c r="K20" s="93">
        <f t="shared" si="1"/>
        <v>622566</v>
      </c>
      <c r="L20" s="69"/>
      <c r="M20" s="69"/>
    </row>
    <row r="21" spans="1:15" s="70" customFormat="1" ht="11.5" x14ac:dyDescent="0.25">
      <c r="A21" s="68" t="s">
        <v>22</v>
      </c>
      <c r="B21" s="103" t="s">
        <v>153</v>
      </c>
      <c r="C21" s="104" t="s">
        <v>14</v>
      </c>
      <c r="D21" s="105">
        <v>6414</v>
      </c>
      <c r="E21" s="127">
        <v>68</v>
      </c>
      <c r="F21" s="92">
        <f t="shared" si="0"/>
        <v>436152</v>
      </c>
      <c r="G21" s="92">
        <f>0</f>
        <v>0</v>
      </c>
      <c r="H21" s="92">
        <f>0</f>
        <v>0</v>
      </c>
      <c r="I21" s="92">
        <f>0</f>
        <v>0</v>
      </c>
      <c r="J21" s="92">
        <f>0</f>
        <v>0</v>
      </c>
      <c r="K21" s="93">
        <f t="shared" si="1"/>
        <v>436152</v>
      </c>
      <c r="L21" s="69"/>
      <c r="M21" s="69"/>
    </row>
    <row r="22" spans="1:15" s="70" customFormat="1" ht="11.5" x14ac:dyDescent="0.25">
      <c r="A22" s="68" t="s">
        <v>23</v>
      </c>
      <c r="B22" s="103" t="s">
        <v>154</v>
      </c>
      <c r="C22" s="104" t="s">
        <v>14</v>
      </c>
      <c r="D22" s="105">
        <v>2769</v>
      </c>
      <c r="E22" s="127">
        <v>74</v>
      </c>
      <c r="F22" s="92">
        <f t="shared" si="0"/>
        <v>204906</v>
      </c>
      <c r="G22" s="92">
        <f>0</f>
        <v>0</v>
      </c>
      <c r="H22" s="92">
        <f>0</f>
        <v>0</v>
      </c>
      <c r="I22" s="92">
        <f>0</f>
        <v>0</v>
      </c>
      <c r="J22" s="92">
        <f>0</f>
        <v>0</v>
      </c>
      <c r="K22" s="93">
        <f t="shared" si="1"/>
        <v>204906</v>
      </c>
      <c r="L22" s="69"/>
      <c r="M22" s="69"/>
    </row>
    <row r="23" spans="1:15" s="57" customFormat="1" x14ac:dyDescent="0.25">
      <c r="A23" s="68" t="s">
        <v>36</v>
      </c>
      <c r="B23" s="103" t="s">
        <v>155</v>
      </c>
      <c r="C23" s="104" t="s">
        <v>14</v>
      </c>
      <c r="D23" s="105">
        <v>981</v>
      </c>
      <c r="E23" s="127">
        <v>84</v>
      </c>
      <c r="F23" s="92">
        <f t="shared" si="0"/>
        <v>82404</v>
      </c>
      <c r="G23" s="92">
        <f>0</f>
        <v>0</v>
      </c>
      <c r="H23" s="92">
        <f>0</f>
        <v>0</v>
      </c>
      <c r="I23" s="92">
        <f>0</f>
        <v>0</v>
      </c>
      <c r="J23" s="92">
        <f>0</f>
        <v>0</v>
      </c>
      <c r="K23" s="93">
        <f t="shared" si="1"/>
        <v>82404</v>
      </c>
      <c r="L23" s="69"/>
      <c r="M23" s="69"/>
      <c r="N23" s="58"/>
      <c r="O23" s="58"/>
    </row>
    <row r="24" spans="1:15" s="70" customFormat="1" ht="11.5" x14ac:dyDescent="0.25">
      <c r="A24" s="68" t="s">
        <v>24</v>
      </c>
      <c r="B24" s="103" t="s">
        <v>156</v>
      </c>
      <c r="C24" s="104" t="s">
        <v>14</v>
      </c>
      <c r="D24" s="105">
        <v>286</v>
      </c>
      <c r="E24" s="127">
        <v>94</v>
      </c>
      <c r="F24" s="92">
        <f t="shared" si="0"/>
        <v>26884</v>
      </c>
      <c r="G24" s="92">
        <f>0</f>
        <v>0</v>
      </c>
      <c r="H24" s="92">
        <f>0</f>
        <v>0</v>
      </c>
      <c r="I24" s="92">
        <f>0</f>
        <v>0</v>
      </c>
      <c r="J24" s="92">
        <f>0</f>
        <v>0</v>
      </c>
      <c r="K24" s="93">
        <f t="shared" si="1"/>
        <v>26884</v>
      </c>
      <c r="L24" s="69"/>
      <c r="M24" s="69"/>
    </row>
    <row r="25" spans="1:15" s="70" customFormat="1" ht="11.5" x14ac:dyDescent="0.25">
      <c r="A25" s="68" t="s">
        <v>40</v>
      </c>
      <c r="B25" s="103" t="s">
        <v>180</v>
      </c>
      <c r="C25" s="104" t="s">
        <v>13</v>
      </c>
      <c r="D25" s="105">
        <v>456</v>
      </c>
      <c r="E25" s="127">
        <v>603</v>
      </c>
      <c r="F25" s="92">
        <f t="shared" ref="F25:F30" si="2">D25*E25</f>
        <v>274968</v>
      </c>
      <c r="G25" s="92">
        <f>0</f>
        <v>0</v>
      </c>
      <c r="H25" s="92">
        <f>0</f>
        <v>0</v>
      </c>
      <c r="I25" s="92">
        <f>0</f>
        <v>0</v>
      </c>
      <c r="J25" s="92">
        <f>0</f>
        <v>0</v>
      </c>
      <c r="K25" s="93">
        <f t="shared" ref="K25:K30" si="3">F25+G25+H25+I25+J25</f>
        <v>274968</v>
      </c>
      <c r="L25" s="69"/>
      <c r="M25" s="69"/>
    </row>
    <row r="26" spans="1:15" s="70" customFormat="1" ht="11.5" x14ac:dyDescent="0.25">
      <c r="A26" s="68" t="s">
        <v>41</v>
      </c>
      <c r="B26" s="103" t="s">
        <v>181</v>
      </c>
      <c r="C26" s="104" t="s">
        <v>13</v>
      </c>
      <c r="D26" s="105">
        <v>251</v>
      </c>
      <c r="E26" s="127">
        <v>673.2</v>
      </c>
      <c r="F26" s="92">
        <f t="shared" si="2"/>
        <v>168973.2</v>
      </c>
      <c r="G26" s="92">
        <f>0</f>
        <v>0</v>
      </c>
      <c r="H26" s="92">
        <f>0</f>
        <v>0</v>
      </c>
      <c r="I26" s="92">
        <f>0</f>
        <v>0</v>
      </c>
      <c r="J26" s="92">
        <f>0</f>
        <v>0</v>
      </c>
      <c r="K26" s="93">
        <f t="shared" si="3"/>
        <v>168973.2</v>
      </c>
      <c r="L26" s="69"/>
      <c r="M26" s="69"/>
    </row>
    <row r="27" spans="1:15" s="70" customFormat="1" ht="11.5" x14ac:dyDescent="0.25">
      <c r="A27" s="68" t="s">
        <v>42</v>
      </c>
      <c r="B27" s="103" t="s">
        <v>182</v>
      </c>
      <c r="C27" s="104" t="s">
        <v>13</v>
      </c>
      <c r="D27" s="105">
        <v>154</v>
      </c>
      <c r="E27" s="127">
        <v>738.9</v>
      </c>
      <c r="F27" s="92">
        <f t="shared" si="2"/>
        <v>113790.59999999999</v>
      </c>
      <c r="G27" s="92">
        <f>0</f>
        <v>0</v>
      </c>
      <c r="H27" s="92">
        <f>0</f>
        <v>0</v>
      </c>
      <c r="I27" s="92">
        <f>0</f>
        <v>0</v>
      </c>
      <c r="J27" s="92">
        <f>0</f>
        <v>0</v>
      </c>
      <c r="K27" s="93">
        <f t="shared" si="3"/>
        <v>113790.59999999999</v>
      </c>
      <c r="L27" s="69"/>
      <c r="M27" s="69"/>
    </row>
    <row r="28" spans="1:15" s="70" customFormat="1" ht="11.5" x14ac:dyDescent="0.25">
      <c r="A28" s="68" t="s">
        <v>43</v>
      </c>
      <c r="B28" s="103" t="s">
        <v>183</v>
      </c>
      <c r="C28" s="104" t="s">
        <v>13</v>
      </c>
      <c r="D28" s="105">
        <v>72</v>
      </c>
      <c r="E28" s="127">
        <v>882.9</v>
      </c>
      <c r="F28" s="92">
        <f t="shared" si="2"/>
        <v>63568.799999999996</v>
      </c>
      <c r="G28" s="92">
        <f>0</f>
        <v>0</v>
      </c>
      <c r="H28" s="92">
        <f>0</f>
        <v>0</v>
      </c>
      <c r="I28" s="92">
        <f>0</f>
        <v>0</v>
      </c>
      <c r="J28" s="92">
        <f>0</f>
        <v>0</v>
      </c>
      <c r="K28" s="93">
        <f t="shared" si="3"/>
        <v>63568.799999999996</v>
      </c>
      <c r="L28" s="69"/>
      <c r="M28" s="69"/>
    </row>
    <row r="29" spans="1:15" s="70" customFormat="1" ht="11.5" x14ac:dyDescent="0.25">
      <c r="A29" s="68" t="s">
        <v>44</v>
      </c>
      <c r="B29" s="103" t="s">
        <v>184</v>
      </c>
      <c r="C29" s="104" t="s">
        <v>13</v>
      </c>
      <c r="D29" s="105">
        <v>25</v>
      </c>
      <c r="E29" s="127">
        <v>1001.7</v>
      </c>
      <c r="F29" s="92">
        <f t="shared" si="2"/>
        <v>25042.5</v>
      </c>
      <c r="G29" s="92">
        <f>0</f>
        <v>0</v>
      </c>
      <c r="H29" s="92">
        <f>0</f>
        <v>0</v>
      </c>
      <c r="I29" s="92">
        <f>0</f>
        <v>0</v>
      </c>
      <c r="J29" s="92">
        <f>0</f>
        <v>0</v>
      </c>
      <c r="K29" s="93">
        <f t="shared" si="3"/>
        <v>25042.5</v>
      </c>
      <c r="L29" s="69"/>
      <c r="M29" s="69"/>
    </row>
    <row r="30" spans="1:15" s="70" customFormat="1" ht="11.5" x14ac:dyDescent="0.25">
      <c r="A30" s="68" t="s">
        <v>45</v>
      </c>
      <c r="B30" s="103" t="s">
        <v>185</v>
      </c>
      <c r="C30" s="104" t="s">
        <v>13</v>
      </c>
      <c r="D30" s="105">
        <v>2</v>
      </c>
      <c r="E30" s="127">
        <v>1141.2</v>
      </c>
      <c r="F30" s="92">
        <f t="shared" si="2"/>
        <v>2282.4</v>
      </c>
      <c r="G30" s="92">
        <f>0</f>
        <v>0</v>
      </c>
      <c r="H30" s="92">
        <f>0</f>
        <v>0</v>
      </c>
      <c r="I30" s="92">
        <f>0</f>
        <v>0</v>
      </c>
      <c r="J30" s="92">
        <f>0</f>
        <v>0</v>
      </c>
      <c r="K30" s="93">
        <f t="shared" si="3"/>
        <v>2282.4</v>
      </c>
      <c r="L30" s="121"/>
      <c r="M30" s="69"/>
    </row>
    <row r="31" spans="1:15" s="70" customFormat="1" ht="11.5" x14ac:dyDescent="0.25">
      <c r="A31" s="68" t="s">
        <v>46</v>
      </c>
      <c r="B31" s="103" t="s">
        <v>80</v>
      </c>
      <c r="C31" s="104" t="s">
        <v>13</v>
      </c>
      <c r="D31" s="105">
        <v>796</v>
      </c>
      <c r="E31" s="127">
        <v>585</v>
      </c>
      <c r="F31" s="92">
        <f t="shared" si="0"/>
        <v>465660</v>
      </c>
      <c r="G31" s="92">
        <f>0</f>
        <v>0</v>
      </c>
      <c r="H31" s="92">
        <f>0</f>
        <v>0</v>
      </c>
      <c r="I31" s="92">
        <f>0</f>
        <v>0</v>
      </c>
      <c r="J31" s="92">
        <f>0</f>
        <v>0</v>
      </c>
      <c r="K31" s="93">
        <f t="shared" si="1"/>
        <v>465660</v>
      </c>
      <c r="L31" s="121"/>
      <c r="M31" s="123"/>
    </row>
    <row r="32" spans="1:15" s="70" customFormat="1" ht="23" x14ac:dyDescent="0.25">
      <c r="A32" s="68" t="s">
        <v>47</v>
      </c>
      <c r="B32" s="103" t="s">
        <v>186</v>
      </c>
      <c r="C32" s="104" t="s">
        <v>13</v>
      </c>
      <c r="D32" s="105">
        <v>10</v>
      </c>
      <c r="E32" s="127">
        <f>290*119/10</f>
        <v>3451</v>
      </c>
      <c r="F32" s="92">
        <f>D32*E32</f>
        <v>34510</v>
      </c>
      <c r="G32" s="92">
        <f>0</f>
        <v>0</v>
      </c>
      <c r="H32" s="92">
        <f>0</f>
        <v>0</v>
      </c>
      <c r="I32" s="92">
        <f>0</f>
        <v>0</v>
      </c>
      <c r="J32" s="92">
        <f>0</f>
        <v>0</v>
      </c>
      <c r="K32" s="93">
        <f t="shared" si="1"/>
        <v>34510</v>
      </c>
      <c r="L32" s="121"/>
      <c r="M32" s="123"/>
    </row>
    <row r="33" spans="1:15" s="57" customFormat="1" ht="23" x14ac:dyDescent="0.25">
      <c r="A33" s="68" t="s">
        <v>51</v>
      </c>
      <c r="B33" s="103" t="s">
        <v>187</v>
      </c>
      <c r="C33" s="104" t="s">
        <v>13</v>
      </c>
      <c r="D33" s="105">
        <v>8</v>
      </c>
      <c r="E33" s="127">
        <f>610*80/8</f>
        <v>6100</v>
      </c>
      <c r="F33" s="92">
        <f t="shared" ref="F33:F35" si="4">D33*E33</f>
        <v>48800</v>
      </c>
      <c r="G33" s="92">
        <f>0</f>
        <v>0</v>
      </c>
      <c r="H33" s="92">
        <f>0</f>
        <v>0</v>
      </c>
      <c r="I33" s="92">
        <f>0</f>
        <v>0</v>
      </c>
      <c r="J33" s="92">
        <f>0</f>
        <v>0</v>
      </c>
      <c r="K33" s="93">
        <f t="shared" si="1"/>
        <v>48800</v>
      </c>
      <c r="L33" s="69"/>
      <c r="M33" s="69"/>
      <c r="N33" s="58"/>
      <c r="O33" s="58"/>
    </row>
    <row r="34" spans="1:15" s="70" customFormat="1" ht="23" x14ac:dyDescent="0.25">
      <c r="A34" s="68" t="s">
        <v>52</v>
      </c>
      <c r="B34" s="103" t="s">
        <v>188</v>
      </c>
      <c r="C34" s="104" t="s">
        <v>13</v>
      </c>
      <c r="D34" s="105">
        <v>1</v>
      </c>
      <c r="E34" s="127">
        <f>610*58/1</f>
        <v>35380</v>
      </c>
      <c r="F34" s="92">
        <f t="shared" si="4"/>
        <v>35380</v>
      </c>
      <c r="G34" s="92">
        <f>0</f>
        <v>0</v>
      </c>
      <c r="H34" s="92">
        <f>0</f>
        <v>0</v>
      </c>
      <c r="I34" s="92">
        <f>0</f>
        <v>0</v>
      </c>
      <c r="J34" s="92">
        <f>0</f>
        <v>0</v>
      </c>
      <c r="K34" s="93">
        <f t="shared" si="1"/>
        <v>35380</v>
      </c>
      <c r="L34" s="121"/>
      <c r="M34" s="69"/>
    </row>
    <row r="35" spans="1:15" s="70" customFormat="1" ht="34.5" x14ac:dyDescent="0.25">
      <c r="A35" s="68" t="s">
        <v>53</v>
      </c>
      <c r="B35" s="103" t="s">
        <v>189</v>
      </c>
      <c r="C35" s="104" t="s">
        <v>13</v>
      </c>
      <c r="D35" s="105">
        <v>1</v>
      </c>
      <c r="E35" s="127">
        <f>70*73/1</f>
        <v>5110</v>
      </c>
      <c r="F35" s="92">
        <f t="shared" si="4"/>
        <v>5110</v>
      </c>
      <c r="G35" s="92">
        <f>0</f>
        <v>0</v>
      </c>
      <c r="H35" s="92">
        <f>0</f>
        <v>0</v>
      </c>
      <c r="I35" s="92">
        <f>0</f>
        <v>0</v>
      </c>
      <c r="J35" s="92">
        <f>0</f>
        <v>0</v>
      </c>
      <c r="K35" s="93">
        <f t="shared" si="1"/>
        <v>5110</v>
      </c>
      <c r="L35" s="69"/>
      <c r="M35" s="69"/>
    </row>
    <row r="36" spans="1:15" s="70" customFormat="1" ht="11.5" x14ac:dyDescent="0.25">
      <c r="A36" s="68" t="s">
        <v>54</v>
      </c>
      <c r="B36" s="158" t="s">
        <v>190</v>
      </c>
      <c r="C36" s="104"/>
      <c r="D36" s="105"/>
      <c r="E36" s="127"/>
      <c r="F36" s="92"/>
      <c r="G36" s="92"/>
      <c r="H36" s="92"/>
      <c r="I36" s="92"/>
      <c r="J36" s="92"/>
      <c r="K36" s="93"/>
      <c r="L36" s="69"/>
      <c r="M36" s="69"/>
    </row>
    <row r="37" spans="1:15" s="70" customFormat="1" ht="23" x14ac:dyDescent="0.25">
      <c r="A37" s="68" t="s">
        <v>81</v>
      </c>
      <c r="B37" s="103" t="s">
        <v>157</v>
      </c>
      <c r="C37" s="104" t="s">
        <v>14</v>
      </c>
      <c r="D37" s="105">
        <v>11155</v>
      </c>
      <c r="E37" s="127">
        <v>25</v>
      </c>
      <c r="F37" s="92">
        <f t="shared" si="0"/>
        <v>278875</v>
      </c>
      <c r="G37" s="92">
        <f>0</f>
        <v>0</v>
      </c>
      <c r="H37" s="92">
        <f>0</f>
        <v>0</v>
      </c>
      <c r="I37" s="92">
        <f>0</f>
        <v>0</v>
      </c>
      <c r="J37" s="92">
        <f>0</f>
        <v>0</v>
      </c>
      <c r="K37" s="93">
        <f t="shared" si="1"/>
        <v>278875</v>
      </c>
      <c r="L37" s="69"/>
      <c r="M37" s="69"/>
    </row>
    <row r="38" spans="1:15" s="70" customFormat="1" ht="23" x14ac:dyDescent="0.25">
      <c r="A38" s="68" t="s">
        <v>82</v>
      </c>
      <c r="B38" s="103" t="s">
        <v>158</v>
      </c>
      <c r="C38" s="104" t="s">
        <v>14</v>
      </c>
      <c r="D38" s="105">
        <v>4999</v>
      </c>
      <c r="E38" s="127">
        <v>29</v>
      </c>
      <c r="F38" s="92">
        <f t="shared" si="0"/>
        <v>144971</v>
      </c>
      <c r="G38" s="92">
        <f>0</f>
        <v>0</v>
      </c>
      <c r="H38" s="92">
        <f>0</f>
        <v>0</v>
      </c>
      <c r="I38" s="92">
        <f>0</f>
        <v>0</v>
      </c>
      <c r="J38" s="92">
        <f>0</f>
        <v>0</v>
      </c>
      <c r="K38" s="93">
        <f t="shared" si="1"/>
        <v>144971</v>
      </c>
      <c r="L38" s="69"/>
      <c r="M38" s="69"/>
    </row>
    <row r="39" spans="1:15" s="70" customFormat="1" ht="23" x14ac:dyDescent="0.25">
      <c r="A39" s="68" t="s">
        <v>83</v>
      </c>
      <c r="B39" s="103" t="s">
        <v>159</v>
      </c>
      <c r="C39" s="104" t="s">
        <v>14</v>
      </c>
      <c r="D39" s="105">
        <v>348</v>
      </c>
      <c r="E39" s="127">
        <v>35</v>
      </c>
      <c r="F39" s="92">
        <f t="shared" si="0"/>
        <v>12180</v>
      </c>
      <c r="G39" s="92">
        <f>0</f>
        <v>0</v>
      </c>
      <c r="H39" s="92">
        <f>0</f>
        <v>0</v>
      </c>
      <c r="I39" s="92">
        <f>0</f>
        <v>0</v>
      </c>
      <c r="J39" s="92">
        <f>0</f>
        <v>0</v>
      </c>
      <c r="K39" s="93">
        <f t="shared" si="1"/>
        <v>12180</v>
      </c>
      <c r="L39" s="121"/>
      <c r="M39" s="123"/>
    </row>
    <row r="40" spans="1:15" s="70" customFormat="1" ht="23" x14ac:dyDescent="0.25">
      <c r="A40" s="68" t="s">
        <v>84</v>
      </c>
      <c r="B40" s="103" t="s">
        <v>160</v>
      </c>
      <c r="C40" s="104" t="s">
        <v>14</v>
      </c>
      <c r="D40" s="105">
        <v>170</v>
      </c>
      <c r="E40" s="127">
        <v>44</v>
      </c>
      <c r="F40" s="92">
        <f t="shared" si="0"/>
        <v>7480</v>
      </c>
      <c r="G40" s="92">
        <f>0</f>
        <v>0</v>
      </c>
      <c r="H40" s="92">
        <f>0</f>
        <v>0</v>
      </c>
      <c r="I40" s="92">
        <f>0</f>
        <v>0</v>
      </c>
      <c r="J40" s="92">
        <f>0</f>
        <v>0</v>
      </c>
      <c r="K40" s="93">
        <f t="shared" si="1"/>
        <v>7480</v>
      </c>
      <c r="L40" s="121"/>
      <c r="M40" s="69"/>
    </row>
    <row r="41" spans="1:15" s="70" customFormat="1" ht="23" x14ac:dyDescent="0.25">
      <c r="A41" s="68" t="s">
        <v>86</v>
      </c>
      <c r="B41" s="103" t="s">
        <v>161</v>
      </c>
      <c r="C41" s="104" t="s">
        <v>14</v>
      </c>
      <c r="D41" s="105">
        <v>2112</v>
      </c>
      <c r="E41" s="127">
        <v>86</v>
      </c>
      <c r="F41" s="92">
        <f t="shared" si="0"/>
        <v>181632</v>
      </c>
      <c r="G41" s="92">
        <f>0</f>
        <v>0</v>
      </c>
      <c r="H41" s="92">
        <f>0</f>
        <v>0</v>
      </c>
      <c r="I41" s="92">
        <f>0</f>
        <v>0</v>
      </c>
      <c r="J41" s="92">
        <f>0</f>
        <v>0</v>
      </c>
      <c r="K41" s="93">
        <f t="shared" si="1"/>
        <v>181632</v>
      </c>
      <c r="L41" s="69"/>
      <c r="M41" s="69"/>
    </row>
    <row r="42" spans="1:15" s="70" customFormat="1" ht="11.5" x14ac:dyDescent="0.25">
      <c r="A42" s="68" t="s">
        <v>87</v>
      </c>
      <c r="B42" s="103" t="s">
        <v>85</v>
      </c>
      <c r="C42" s="104" t="s">
        <v>13</v>
      </c>
      <c r="D42" s="105">
        <v>140</v>
      </c>
      <c r="E42" s="127">
        <v>1400</v>
      </c>
      <c r="F42" s="92">
        <f t="shared" si="0"/>
        <v>196000</v>
      </c>
      <c r="G42" s="92">
        <f>0</f>
        <v>0</v>
      </c>
      <c r="H42" s="92">
        <f>0</f>
        <v>0</v>
      </c>
      <c r="I42" s="92">
        <f>0</f>
        <v>0</v>
      </c>
      <c r="J42" s="92">
        <f>0</f>
        <v>0</v>
      </c>
      <c r="K42" s="93">
        <f t="shared" si="1"/>
        <v>196000</v>
      </c>
      <c r="L42" s="69"/>
      <c r="M42" s="69"/>
    </row>
    <row r="43" spans="1:15" s="70" customFormat="1" ht="23" x14ac:dyDescent="0.25">
      <c r="A43" s="68" t="s">
        <v>88</v>
      </c>
      <c r="B43" s="103" t="s">
        <v>191</v>
      </c>
      <c r="C43" s="104" t="s">
        <v>13</v>
      </c>
      <c r="D43" s="105">
        <v>3</v>
      </c>
      <c r="E43" s="127">
        <f>110*32/3</f>
        <v>1173.3333333333333</v>
      </c>
      <c r="F43" s="92">
        <f>D43*E43</f>
        <v>3520</v>
      </c>
      <c r="G43" s="92">
        <f>0</f>
        <v>0</v>
      </c>
      <c r="H43" s="92">
        <f>0</f>
        <v>0</v>
      </c>
      <c r="I43" s="92">
        <f>0</f>
        <v>0</v>
      </c>
      <c r="J43" s="92">
        <f>0</f>
        <v>0</v>
      </c>
      <c r="K43" s="93">
        <f t="shared" si="1"/>
        <v>3520</v>
      </c>
      <c r="L43" s="69"/>
      <c r="M43" s="69"/>
    </row>
    <row r="44" spans="1:15" s="70" customFormat="1" ht="23" x14ac:dyDescent="0.25">
      <c r="A44" s="68" t="s">
        <v>89</v>
      </c>
      <c r="B44" s="103" t="s">
        <v>192</v>
      </c>
      <c r="C44" s="104" t="s">
        <v>13</v>
      </c>
      <c r="D44" s="105">
        <v>1</v>
      </c>
      <c r="E44" s="127">
        <f>170*21/1</f>
        <v>3570</v>
      </c>
      <c r="F44" s="92">
        <f t="shared" ref="F44:F51" si="5">D44*E44</f>
        <v>3570</v>
      </c>
      <c r="G44" s="92">
        <f>0</f>
        <v>0</v>
      </c>
      <c r="H44" s="92">
        <f>0</f>
        <v>0</v>
      </c>
      <c r="I44" s="92">
        <f>0</f>
        <v>0</v>
      </c>
      <c r="J44" s="92">
        <f>0</f>
        <v>0</v>
      </c>
      <c r="K44" s="93">
        <f t="shared" si="1"/>
        <v>3570</v>
      </c>
      <c r="L44" s="69"/>
      <c r="M44" s="69"/>
    </row>
    <row r="45" spans="1:15" s="70" customFormat="1" ht="23" x14ac:dyDescent="0.25">
      <c r="A45" s="68" t="s">
        <v>90</v>
      </c>
      <c r="B45" s="103" t="s">
        <v>193</v>
      </c>
      <c r="C45" s="104" t="s">
        <v>13</v>
      </c>
      <c r="D45" s="105">
        <v>2</v>
      </c>
      <c r="E45" s="127">
        <f>510*20/2</f>
        <v>5100</v>
      </c>
      <c r="F45" s="92">
        <f t="shared" si="5"/>
        <v>10200</v>
      </c>
      <c r="G45" s="92">
        <f>0</f>
        <v>0</v>
      </c>
      <c r="H45" s="92">
        <f>0</f>
        <v>0</v>
      </c>
      <c r="I45" s="92">
        <f>0</f>
        <v>0</v>
      </c>
      <c r="J45" s="92">
        <f>0</f>
        <v>0</v>
      </c>
      <c r="K45" s="93">
        <f t="shared" si="1"/>
        <v>10200</v>
      </c>
      <c r="L45" s="69"/>
      <c r="M45" s="69"/>
    </row>
    <row r="46" spans="1:15" s="70" customFormat="1" ht="23" x14ac:dyDescent="0.25">
      <c r="A46" s="68" t="s">
        <v>125</v>
      </c>
      <c r="B46" s="103" t="s">
        <v>194</v>
      </c>
      <c r="C46" s="104" t="s">
        <v>13</v>
      </c>
      <c r="D46" s="105">
        <v>1</v>
      </c>
      <c r="E46" s="127">
        <f>510*58/1</f>
        <v>29580</v>
      </c>
      <c r="F46" s="92">
        <f t="shared" si="5"/>
        <v>29580</v>
      </c>
      <c r="G46" s="92">
        <f>0</f>
        <v>0</v>
      </c>
      <c r="H46" s="92">
        <f>0</f>
        <v>0</v>
      </c>
      <c r="I46" s="92">
        <f>0</f>
        <v>0</v>
      </c>
      <c r="J46" s="92">
        <f>0</f>
        <v>0</v>
      </c>
      <c r="K46" s="93">
        <f t="shared" si="1"/>
        <v>29580</v>
      </c>
      <c r="L46" s="69"/>
      <c r="M46" s="69"/>
    </row>
    <row r="47" spans="1:15" s="70" customFormat="1" ht="23" x14ac:dyDescent="0.25">
      <c r="A47" s="68" t="s">
        <v>127</v>
      </c>
      <c r="B47" s="103" t="s">
        <v>195</v>
      </c>
      <c r="C47" s="104" t="s">
        <v>13</v>
      </c>
      <c r="D47" s="105">
        <v>1</v>
      </c>
      <c r="E47" s="127">
        <f>540*28/1</f>
        <v>15120</v>
      </c>
      <c r="F47" s="92">
        <f t="shared" si="5"/>
        <v>15120</v>
      </c>
      <c r="G47" s="92">
        <f>0</f>
        <v>0</v>
      </c>
      <c r="H47" s="92">
        <f>0</f>
        <v>0</v>
      </c>
      <c r="I47" s="92">
        <f>0</f>
        <v>0</v>
      </c>
      <c r="J47" s="92">
        <f>0</f>
        <v>0</v>
      </c>
      <c r="K47" s="93">
        <f t="shared" si="1"/>
        <v>15120</v>
      </c>
      <c r="L47" s="69"/>
      <c r="M47" s="69"/>
    </row>
    <row r="48" spans="1:15" s="70" customFormat="1" ht="23" x14ac:dyDescent="0.25">
      <c r="A48" s="68" t="s">
        <v>129</v>
      </c>
      <c r="B48" s="103" t="s">
        <v>196</v>
      </c>
      <c r="C48" s="104" t="s">
        <v>13</v>
      </c>
      <c r="D48" s="105">
        <v>2</v>
      </c>
      <c r="E48" s="127">
        <f>610*66/1</f>
        <v>40260</v>
      </c>
      <c r="F48" s="92">
        <f t="shared" si="5"/>
        <v>80520</v>
      </c>
      <c r="G48" s="92">
        <f>0</f>
        <v>0</v>
      </c>
      <c r="H48" s="92">
        <f>0</f>
        <v>0</v>
      </c>
      <c r="I48" s="92">
        <f>0</f>
        <v>0</v>
      </c>
      <c r="J48" s="92">
        <f>0</f>
        <v>0</v>
      </c>
      <c r="K48" s="93">
        <f t="shared" si="1"/>
        <v>80520</v>
      </c>
      <c r="L48" s="69"/>
      <c r="M48" s="69"/>
    </row>
    <row r="49" spans="1:15" s="70" customFormat="1" ht="34.5" x14ac:dyDescent="0.25">
      <c r="A49" s="68" t="s">
        <v>130</v>
      </c>
      <c r="B49" s="103" t="s">
        <v>197</v>
      </c>
      <c r="C49" s="104" t="s">
        <v>13</v>
      </c>
      <c r="D49" s="105">
        <v>1</v>
      </c>
      <c r="E49" s="127">
        <f>35*270/1</f>
        <v>9450</v>
      </c>
      <c r="F49" s="92">
        <f t="shared" si="5"/>
        <v>9450</v>
      </c>
      <c r="G49" s="92">
        <f>0</f>
        <v>0</v>
      </c>
      <c r="H49" s="92">
        <f>0</f>
        <v>0</v>
      </c>
      <c r="I49" s="92">
        <f>0</f>
        <v>0</v>
      </c>
      <c r="J49" s="92">
        <f>0</f>
        <v>0</v>
      </c>
      <c r="K49" s="93">
        <f t="shared" si="1"/>
        <v>9450</v>
      </c>
      <c r="L49" s="69"/>
      <c r="M49" s="69"/>
    </row>
    <row r="50" spans="1:15" s="70" customFormat="1" ht="34.5" x14ac:dyDescent="0.25">
      <c r="A50" s="68" t="s">
        <v>131</v>
      </c>
      <c r="B50" s="103" t="s">
        <v>198</v>
      </c>
      <c r="C50" s="104" t="s">
        <v>13</v>
      </c>
      <c r="D50" s="105">
        <v>1</v>
      </c>
      <c r="E50" s="127">
        <f>70*458/1</f>
        <v>32060</v>
      </c>
      <c r="F50" s="92">
        <f t="shared" si="5"/>
        <v>32060</v>
      </c>
      <c r="G50" s="92">
        <f>0</f>
        <v>0</v>
      </c>
      <c r="H50" s="92">
        <f>0</f>
        <v>0</v>
      </c>
      <c r="I50" s="92">
        <f>0</f>
        <v>0</v>
      </c>
      <c r="J50" s="92">
        <f>0</f>
        <v>0</v>
      </c>
      <c r="K50" s="93">
        <f t="shared" si="1"/>
        <v>32060</v>
      </c>
      <c r="L50" s="69"/>
      <c r="M50" s="69"/>
    </row>
    <row r="51" spans="1:15" s="70" customFormat="1" ht="34.5" x14ac:dyDescent="0.25">
      <c r="A51" s="68" t="s">
        <v>173</v>
      </c>
      <c r="B51" s="103" t="s">
        <v>199</v>
      </c>
      <c r="C51" s="104" t="s">
        <v>13</v>
      </c>
      <c r="D51" s="105">
        <v>3</v>
      </c>
      <c r="E51" s="127">
        <f>31*380/3</f>
        <v>3926.6666666666665</v>
      </c>
      <c r="F51" s="92">
        <f t="shared" si="5"/>
        <v>11780</v>
      </c>
      <c r="G51" s="92">
        <f>0</f>
        <v>0</v>
      </c>
      <c r="H51" s="92">
        <f>0</f>
        <v>0</v>
      </c>
      <c r="I51" s="92">
        <f>0</f>
        <v>0</v>
      </c>
      <c r="J51" s="92">
        <f>0</f>
        <v>0</v>
      </c>
      <c r="K51" s="93">
        <f t="shared" si="1"/>
        <v>11780</v>
      </c>
      <c r="L51" s="69"/>
      <c r="M51" s="69"/>
    </row>
    <row r="52" spans="1:15" s="70" customFormat="1" ht="34.5" x14ac:dyDescent="0.25">
      <c r="A52" s="68" t="s">
        <v>201</v>
      </c>
      <c r="B52" s="103" t="s">
        <v>168</v>
      </c>
      <c r="C52" s="104" t="s">
        <v>13</v>
      </c>
      <c r="D52" s="105">
        <v>2</v>
      </c>
      <c r="E52" s="127">
        <v>17360</v>
      </c>
      <c r="F52" s="92">
        <f t="shared" ref="F52:F53" si="6">D52*E52</f>
        <v>34720</v>
      </c>
      <c r="G52" s="92">
        <f>0</f>
        <v>0</v>
      </c>
      <c r="H52" s="92">
        <f>0</f>
        <v>0</v>
      </c>
      <c r="I52" s="92">
        <f>0</f>
        <v>0</v>
      </c>
      <c r="J52" s="92">
        <f>0</f>
        <v>0</v>
      </c>
      <c r="K52" s="93">
        <f t="shared" ref="K52:K53" si="7">F52+G52+H52+I52+J52</f>
        <v>34720</v>
      </c>
      <c r="L52" s="69"/>
      <c r="M52" s="69"/>
    </row>
    <row r="53" spans="1:15" s="57" customFormat="1" ht="34.5" x14ac:dyDescent="0.25">
      <c r="A53" s="68" t="s">
        <v>202</v>
      </c>
      <c r="B53" s="103" t="s">
        <v>169</v>
      </c>
      <c r="C53" s="104" t="s">
        <v>13</v>
      </c>
      <c r="D53" s="105">
        <v>1</v>
      </c>
      <c r="E53" s="127">
        <v>7192</v>
      </c>
      <c r="F53" s="92">
        <f t="shared" si="6"/>
        <v>7192</v>
      </c>
      <c r="G53" s="92">
        <f>0</f>
        <v>0</v>
      </c>
      <c r="H53" s="92">
        <f>0</f>
        <v>0</v>
      </c>
      <c r="I53" s="92">
        <f>0</f>
        <v>0</v>
      </c>
      <c r="J53" s="92">
        <f>0</f>
        <v>0</v>
      </c>
      <c r="K53" s="93">
        <f t="shared" si="7"/>
        <v>7192</v>
      </c>
      <c r="L53" s="71"/>
      <c r="N53" s="58"/>
      <c r="O53" s="58"/>
    </row>
    <row r="54" spans="1:15" s="57" customFormat="1" ht="14.25" customHeight="1" thickBot="1" x14ac:dyDescent="0.3">
      <c r="A54" s="72"/>
      <c r="B54" s="73" t="s">
        <v>12</v>
      </c>
      <c r="C54" s="108"/>
      <c r="D54" s="109"/>
      <c r="E54" s="144"/>
      <c r="F54" s="75">
        <f t="shared" ref="F54:K54" si="8">ROUND(SUM(F13:F53),0)</f>
        <v>4775433</v>
      </c>
      <c r="G54" s="75">
        <f t="shared" si="8"/>
        <v>0</v>
      </c>
      <c r="H54" s="75">
        <f t="shared" si="8"/>
        <v>0</v>
      </c>
      <c r="I54" s="75">
        <f t="shared" si="8"/>
        <v>0</v>
      </c>
      <c r="J54" s="75">
        <f t="shared" si="8"/>
        <v>0</v>
      </c>
      <c r="K54" s="148">
        <f t="shared" si="8"/>
        <v>4775433</v>
      </c>
      <c r="L54" s="71"/>
      <c r="M54" s="76">
        <f>ROUND(SUM(F54:J54),0)</f>
        <v>4775433</v>
      </c>
      <c r="N54" s="58"/>
      <c r="O54" s="58"/>
    </row>
    <row r="55" spans="1:15" s="57" customFormat="1" ht="14.25" customHeight="1" x14ac:dyDescent="0.25">
      <c r="A55" s="77"/>
      <c r="B55" s="78"/>
      <c r="C55" s="130"/>
      <c r="D55" s="130"/>
      <c r="E55" s="130"/>
      <c r="F55" s="79"/>
      <c r="G55" s="79"/>
      <c r="H55" s="79"/>
      <c r="I55" s="80"/>
      <c r="J55" s="80"/>
      <c r="K55" s="79"/>
      <c r="L55" s="71"/>
      <c r="N55" s="58"/>
      <c r="O55" s="58"/>
    </row>
    <row r="56" spans="1:15" s="57" customFormat="1" ht="14.25" customHeight="1" x14ac:dyDescent="0.25">
      <c r="A56" s="77"/>
      <c r="B56" s="81"/>
      <c r="C56" s="80"/>
      <c r="D56" s="80"/>
      <c r="E56" s="80"/>
      <c r="F56" s="80"/>
      <c r="G56" s="80"/>
      <c r="H56" s="80"/>
      <c r="I56" s="80"/>
      <c r="J56" s="80"/>
      <c r="K56" s="80"/>
      <c r="L56" s="71"/>
      <c r="N56" s="58"/>
      <c r="O56" s="58"/>
    </row>
    <row r="57" spans="1:15" s="57" customFormat="1" ht="14.25" customHeight="1" x14ac:dyDescent="0.25">
      <c r="A57" s="77"/>
      <c r="B57" s="81"/>
      <c r="C57" s="80"/>
      <c r="D57" s="80"/>
      <c r="E57" s="80"/>
      <c r="F57" s="80"/>
      <c r="G57" s="80"/>
      <c r="H57" s="80"/>
      <c r="I57" s="80"/>
      <c r="J57" s="80"/>
      <c r="K57" s="80"/>
      <c r="L57" s="71"/>
      <c r="N57" s="58"/>
      <c r="O57" s="58"/>
    </row>
    <row r="58" spans="1:15" s="57" customFormat="1" ht="14.25" customHeight="1" x14ac:dyDescent="0.25">
      <c r="A58" s="77"/>
      <c r="B58" s="82" t="s">
        <v>48</v>
      </c>
      <c r="C58" s="80"/>
      <c r="D58" s="80">
        <f>SUM(D13:D24)</f>
        <v>39176</v>
      </c>
      <c r="E58" s="80"/>
      <c r="F58" s="80"/>
      <c r="G58" s="80"/>
      <c r="H58" s="80"/>
      <c r="I58" s="80"/>
      <c r="J58" s="80"/>
      <c r="K58" s="80"/>
      <c r="L58" s="71"/>
      <c r="N58" s="58"/>
      <c r="O58" s="58"/>
    </row>
    <row r="59" spans="1:15" s="57" customFormat="1" ht="14.25" customHeight="1" x14ac:dyDescent="0.25">
      <c r="A59" s="77"/>
      <c r="B59" s="82"/>
      <c r="C59" s="80"/>
      <c r="D59" s="80"/>
      <c r="E59" s="80"/>
      <c r="F59" s="80"/>
      <c r="G59" s="80"/>
      <c r="H59" s="80"/>
      <c r="I59" s="80"/>
      <c r="J59" s="80"/>
      <c r="K59" s="80"/>
      <c r="L59" s="71"/>
      <c r="N59" s="58"/>
      <c r="O59" s="58"/>
    </row>
    <row r="60" spans="1:15" s="57" customFormat="1" ht="14.25" customHeight="1" x14ac:dyDescent="0.25">
      <c r="A60" s="77"/>
      <c r="B60" s="82" t="s">
        <v>49</v>
      </c>
      <c r="C60" s="80"/>
      <c r="D60" s="80">
        <f>SUM(D37:D41)</f>
        <v>18784</v>
      </c>
      <c r="E60" s="80"/>
      <c r="F60" s="83"/>
      <c r="G60" s="80"/>
      <c r="H60" s="80"/>
      <c r="I60" s="80"/>
      <c r="J60" s="80"/>
      <c r="K60" s="80"/>
      <c r="L60" s="71"/>
      <c r="N60" s="58"/>
      <c r="O60" s="58"/>
    </row>
    <row r="61" spans="1:15" s="57" customFormat="1" ht="14.25" customHeight="1" x14ac:dyDescent="0.25">
      <c r="A61" s="77"/>
      <c r="B61" s="84"/>
      <c r="C61" s="80"/>
      <c r="D61" s="80"/>
      <c r="E61" s="80"/>
      <c r="F61" s="83"/>
      <c r="G61" s="80"/>
      <c r="H61" s="80"/>
      <c r="I61" s="80"/>
      <c r="J61" s="80"/>
      <c r="K61" s="80"/>
      <c r="L61" s="71"/>
      <c r="N61" s="58"/>
      <c r="O61" s="58"/>
    </row>
    <row r="62" spans="1:15" s="57" customFormat="1" ht="14.25" customHeight="1" x14ac:dyDescent="0.25">
      <c r="A62" s="77"/>
      <c r="B62" s="84" t="s">
        <v>50</v>
      </c>
      <c r="C62" s="80"/>
      <c r="D62" s="80">
        <f>D31</f>
        <v>796</v>
      </c>
      <c r="E62" s="80"/>
      <c r="F62" s="83"/>
      <c r="G62" s="80"/>
      <c r="H62" s="80"/>
      <c r="I62" s="80"/>
      <c r="J62" s="80"/>
      <c r="K62" s="80"/>
      <c r="L62" s="71"/>
      <c r="N62" s="58"/>
      <c r="O62" s="58"/>
    </row>
    <row r="63" spans="1:15" s="57" customFormat="1" ht="14.25" customHeight="1" x14ac:dyDescent="0.25">
      <c r="A63" s="77"/>
      <c r="B63" s="84"/>
      <c r="C63" s="80"/>
      <c r="D63" s="80"/>
      <c r="E63" s="80"/>
      <c r="F63" s="83"/>
      <c r="G63" s="80"/>
      <c r="H63" s="80"/>
      <c r="I63" s="80"/>
      <c r="J63" s="80"/>
      <c r="K63" s="80"/>
      <c r="L63" s="71"/>
      <c r="N63" s="58"/>
      <c r="O63" s="58"/>
    </row>
    <row r="64" spans="1:15" s="57" customFormat="1" ht="14.25" customHeight="1" x14ac:dyDescent="0.25">
      <c r="A64" s="77"/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71"/>
      <c r="N64" s="58"/>
      <c r="O64" s="58"/>
    </row>
    <row r="65" spans="1:15" s="57" customFormat="1" ht="14.25" customHeight="1" x14ac:dyDescent="0.25">
      <c r="A65" s="77"/>
      <c r="B65" s="84"/>
      <c r="C65" s="80"/>
      <c r="D65" s="80"/>
      <c r="E65" s="80"/>
      <c r="F65" s="80"/>
      <c r="G65" s="80"/>
      <c r="H65" s="80"/>
      <c r="I65" s="80"/>
      <c r="J65" s="80"/>
      <c r="K65" s="80"/>
      <c r="L65" s="71"/>
      <c r="N65" s="58"/>
      <c r="O65" s="58"/>
    </row>
    <row r="66" spans="1:15" s="57" customFormat="1" ht="14.25" customHeight="1" x14ac:dyDescent="0.25">
      <c r="A66" s="77"/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71"/>
      <c r="N66" s="58"/>
      <c r="O66" s="58"/>
    </row>
    <row r="67" spans="1:15" s="57" customFormat="1" ht="14.25" customHeight="1" x14ac:dyDescent="0.25">
      <c r="A67" s="77"/>
      <c r="B67" s="84"/>
      <c r="C67" s="80"/>
      <c r="D67" s="80"/>
      <c r="E67" s="80"/>
      <c r="F67" s="80"/>
      <c r="G67" s="80"/>
      <c r="H67" s="80"/>
      <c r="I67" s="80"/>
      <c r="J67" s="80"/>
      <c r="K67" s="80"/>
      <c r="L67" s="71"/>
      <c r="N67" s="58"/>
      <c r="O67" s="58"/>
    </row>
    <row r="68" spans="1:15" s="57" customFormat="1" ht="14.25" customHeight="1" x14ac:dyDescent="0.25">
      <c r="A68" s="77"/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71"/>
      <c r="N68" s="58"/>
      <c r="O68" s="58"/>
    </row>
    <row r="69" spans="1:15" s="57" customFormat="1" ht="14.25" customHeight="1" x14ac:dyDescent="0.25">
      <c r="A69" s="77"/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71"/>
      <c r="N69" s="58"/>
      <c r="O69" s="58"/>
    </row>
    <row r="70" spans="1:15" s="57" customFormat="1" ht="14.25" customHeight="1" x14ac:dyDescent="0.25">
      <c r="A70" s="77"/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71"/>
      <c r="N70" s="58"/>
      <c r="O70" s="58"/>
    </row>
    <row r="71" spans="1:15" s="57" customFormat="1" ht="14.25" customHeight="1" x14ac:dyDescent="0.25">
      <c r="A71" s="77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71"/>
      <c r="N71" s="58"/>
      <c r="O71" s="58"/>
    </row>
    <row r="72" spans="1:15" s="57" customFormat="1" ht="14.25" customHeight="1" x14ac:dyDescent="0.25">
      <c r="A72" s="77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71"/>
      <c r="N72" s="58"/>
      <c r="O72" s="58"/>
    </row>
    <row r="73" spans="1:15" s="57" customFormat="1" ht="14.25" customHeight="1" x14ac:dyDescent="0.25">
      <c r="A73" s="77"/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71"/>
      <c r="N73" s="58"/>
      <c r="O73" s="58"/>
    </row>
    <row r="74" spans="1:15" s="57" customFormat="1" ht="14.25" customHeight="1" x14ac:dyDescent="0.25">
      <c r="A74" s="77"/>
      <c r="B74" s="84"/>
      <c r="C74" s="80"/>
      <c r="D74" s="80"/>
      <c r="E74" s="80"/>
      <c r="F74" s="80"/>
      <c r="G74" s="80"/>
      <c r="H74" s="80"/>
      <c r="I74" s="80"/>
      <c r="J74" s="80"/>
      <c r="K74" s="80"/>
      <c r="L74" s="71"/>
      <c r="N74" s="58"/>
      <c r="O74" s="58"/>
    </row>
    <row r="75" spans="1:15" s="57" customFormat="1" ht="14.25" customHeight="1" x14ac:dyDescent="0.25">
      <c r="A75" s="77"/>
      <c r="B75" s="84"/>
      <c r="C75" s="80"/>
      <c r="D75" s="80"/>
      <c r="E75" s="80"/>
      <c r="F75" s="80"/>
      <c r="G75" s="80"/>
      <c r="H75" s="80"/>
      <c r="I75" s="80"/>
      <c r="J75" s="80"/>
      <c r="K75" s="80"/>
      <c r="L75" s="71"/>
      <c r="N75" s="58"/>
      <c r="O75" s="58"/>
    </row>
    <row r="76" spans="1:15" s="57" customFormat="1" ht="14.25" customHeight="1" x14ac:dyDescent="0.25">
      <c r="A76" s="77"/>
      <c r="B76" s="84"/>
      <c r="C76" s="80"/>
      <c r="D76" s="80"/>
      <c r="E76" s="80"/>
      <c r="F76" s="80"/>
      <c r="G76" s="80"/>
      <c r="H76" s="80"/>
      <c r="I76" s="80"/>
      <c r="J76" s="80"/>
      <c r="K76" s="80"/>
      <c r="L76" s="71"/>
      <c r="N76" s="58"/>
      <c r="O76" s="58"/>
    </row>
    <row r="77" spans="1:15" s="57" customFormat="1" ht="14.25" customHeight="1" x14ac:dyDescent="0.25">
      <c r="A77" s="77"/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71"/>
      <c r="N77" s="58"/>
      <c r="O77" s="58"/>
    </row>
    <row r="78" spans="1:15" s="57" customFormat="1" ht="14.25" customHeight="1" x14ac:dyDescent="0.25">
      <c r="A78" s="77"/>
      <c r="B78" s="84"/>
      <c r="C78" s="80"/>
      <c r="D78" s="80"/>
      <c r="E78" s="80"/>
      <c r="F78" s="80"/>
      <c r="G78" s="80"/>
      <c r="H78" s="80"/>
      <c r="I78" s="80"/>
      <c r="J78" s="80"/>
      <c r="K78" s="80"/>
      <c r="L78" s="71"/>
      <c r="N78" s="58"/>
      <c r="O78" s="58"/>
    </row>
    <row r="79" spans="1:15" s="57" customFormat="1" ht="14.25" customHeight="1" x14ac:dyDescent="0.25">
      <c r="A79" s="77"/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71"/>
      <c r="N79" s="58"/>
      <c r="O79" s="58"/>
    </row>
    <row r="80" spans="1:15" s="57" customFormat="1" ht="14.25" customHeight="1" x14ac:dyDescent="0.25">
      <c r="A80" s="77"/>
      <c r="B80" s="84"/>
      <c r="C80" s="80"/>
      <c r="D80" s="80"/>
      <c r="E80" s="80"/>
      <c r="F80" s="80"/>
      <c r="G80" s="80"/>
      <c r="H80" s="80"/>
      <c r="I80" s="80"/>
      <c r="J80" s="80"/>
      <c r="K80" s="80"/>
      <c r="L80" s="71"/>
      <c r="N80" s="58"/>
      <c r="O80" s="58"/>
    </row>
    <row r="81" spans="1:15" s="57" customFormat="1" ht="14.25" customHeight="1" x14ac:dyDescent="0.25">
      <c r="A81" s="77"/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71"/>
      <c r="N81" s="58"/>
      <c r="O81" s="58"/>
    </row>
    <row r="82" spans="1:15" s="57" customFormat="1" ht="14.25" customHeight="1" x14ac:dyDescent="0.25">
      <c r="A82" s="77"/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71"/>
      <c r="N82" s="58"/>
      <c r="O82" s="58"/>
    </row>
    <row r="83" spans="1:15" s="57" customFormat="1" ht="14.25" customHeight="1" x14ac:dyDescent="0.25">
      <c r="A83" s="77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71"/>
      <c r="N83" s="58"/>
      <c r="O83" s="58"/>
    </row>
    <row r="84" spans="1:15" s="57" customFormat="1" ht="14.25" customHeight="1" x14ac:dyDescent="0.25">
      <c r="A84" s="77"/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71"/>
      <c r="N84" s="58"/>
      <c r="O84" s="58"/>
    </row>
    <row r="85" spans="1:15" s="57" customFormat="1" ht="14.25" customHeight="1" x14ac:dyDescent="0.25">
      <c r="A85" s="77"/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71"/>
      <c r="N85" s="58"/>
      <c r="O85" s="58"/>
    </row>
    <row r="86" spans="1:15" s="57" customFormat="1" ht="14.25" customHeight="1" x14ac:dyDescent="0.25">
      <c r="A86" s="77"/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71"/>
      <c r="N86" s="58"/>
      <c r="O86" s="58"/>
    </row>
    <row r="87" spans="1:15" s="57" customFormat="1" ht="14.25" customHeight="1" x14ac:dyDescent="0.25">
      <c r="A87" s="77"/>
      <c r="B87" s="84"/>
      <c r="C87" s="80"/>
      <c r="D87" s="80"/>
      <c r="E87" s="80"/>
      <c r="F87" s="80"/>
      <c r="G87" s="80"/>
      <c r="H87" s="80"/>
      <c r="I87" s="80"/>
      <c r="J87" s="80"/>
      <c r="K87" s="80"/>
      <c r="L87" s="71"/>
      <c r="N87" s="58"/>
      <c r="O87" s="58"/>
    </row>
    <row r="88" spans="1:15" s="57" customFormat="1" ht="14.25" customHeight="1" x14ac:dyDescent="0.25">
      <c r="A88" s="77"/>
      <c r="B88" s="84"/>
      <c r="C88" s="80"/>
      <c r="D88" s="80"/>
      <c r="E88" s="80"/>
      <c r="F88" s="80"/>
      <c r="G88" s="80"/>
      <c r="H88" s="80"/>
      <c r="I88" s="80"/>
      <c r="J88" s="80"/>
      <c r="K88" s="80"/>
      <c r="L88" s="71"/>
      <c r="N88" s="58"/>
      <c r="O88" s="58"/>
    </row>
    <row r="89" spans="1:15" s="57" customFormat="1" ht="14.25" customHeight="1" x14ac:dyDescent="0.25">
      <c r="A89" s="77"/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71"/>
      <c r="N89" s="58"/>
      <c r="O89" s="58"/>
    </row>
    <row r="90" spans="1:15" s="57" customFormat="1" ht="14.25" customHeight="1" x14ac:dyDescent="0.25">
      <c r="A90" s="77"/>
      <c r="B90" s="84"/>
      <c r="C90" s="80"/>
      <c r="D90" s="80"/>
      <c r="E90" s="80"/>
      <c r="F90" s="80"/>
      <c r="G90" s="80"/>
      <c r="H90" s="80"/>
      <c r="I90" s="80"/>
      <c r="J90" s="80"/>
      <c r="K90" s="80"/>
      <c r="L90" s="71"/>
      <c r="N90" s="58"/>
      <c r="O90" s="58"/>
    </row>
    <row r="91" spans="1:15" s="57" customFormat="1" ht="14.25" customHeight="1" x14ac:dyDescent="0.25">
      <c r="A91" s="77"/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71"/>
      <c r="N91" s="58"/>
      <c r="O91" s="58"/>
    </row>
    <row r="92" spans="1:15" s="57" customFormat="1" ht="14.25" customHeight="1" x14ac:dyDescent="0.25">
      <c r="A92" s="77"/>
      <c r="B92" s="84"/>
      <c r="C92" s="80"/>
      <c r="D92" s="80"/>
      <c r="E92" s="80"/>
      <c r="F92" s="80"/>
      <c r="G92" s="80"/>
      <c r="H92" s="80"/>
      <c r="I92" s="80"/>
      <c r="J92" s="80"/>
      <c r="K92" s="80"/>
      <c r="L92" s="71"/>
      <c r="N92" s="58"/>
      <c r="O92" s="58"/>
    </row>
    <row r="93" spans="1:15" s="57" customFormat="1" ht="14.25" customHeight="1" x14ac:dyDescent="0.25">
      <c r="A93" s="77"/>
      <c r="B93" s="84"/>
      <c r="C93" s="80"/>
      <c r="D93" s="80"/>
      <c r="E93" s="80"/>
      <c r="F93" s="80"/>
      <c r="G93" s="80"/>
      <c r="H93" s="80"/>
      <c r="I93" s="80"/>
      <c r="J93" s="80"/>
      <c r="K93" s="80"/>
      <c r="L93" s="71"/>
      <c r="N93" s="58"/>
      <c r="O93" s="58"/>
    </row>
    <row r="94" spans="1:15" s="57" customFormat="1" ht="14.25" customHeight="1" x14ac:dyDescent="0.25">
      <c r="A94" s="77"/>
      <c r="B94" s="84"/>
      <c r="C94" s="80"/>
      <c r="D94" s="80"/>
      <c r="E94" s="80"/>
      <c r="F94" s="80"/>
      <c r="G94" s="80"/>
      <c r="H94" s="80"/>
      <c r="I94" s="80"/>
      <c r="J94" s="80"/>
      <c r="K94" s="80"/>
      <c r="L94" s="71"/>
      <c r="N94" s="58"/>
      <c r="O94" s="58"/>
    </row>
    <row r="95" spans="1:15" s="57" customFormat="1" ht="14.25" customHeight="1" x14ac:dyDescent="0.25">
      <c r="A95" s="77"/>
      <c r="B95" s="84"/>
      <c r="C95" s="80"/>
      <c r="D95" s="80"/>
      <c r="E95" s="80"/>
      <c r="F95" s="80"/>
      <c r="G95" s="80"/>
      <c r="H95" s="80"/>
      <c r="I95" s="80"/>
      <c r="J95" s="80"/>
      <c r="K95" s="80"/>
      <c r="L95" s="71"/>
      <c r="N95" s="58"/>
      <c r="O95" s="58"/>
    </row>
    <row r="96" spans="1:15" s="57" customFormat="1" ht="14.25" customHeight="1" x14ac:dyDescent="0.25">
      <c r="A96" s="77"/>
      <c r="B96" s="84"/>
      <c r="C96" s="80"/>
      <c r="D96" s="80"/>
      <c r="E96" s="80"/>
      <c r="F96" s="80"/>
      <c r="G96" s="80"/>
      <c r="H96" s="80"/>
      <c r="I96" s="80"/>
      <c r="J96" s="80"/>
      <c r="K96" s="80"/>
      <c r="L96" s="71"/>
      <c r="N96" s="58"/>
      <c r="O96" s="58"/>
    </row>
    <row r="97" spans="1:15" s="57" customFormat="1" ht="14.25" customHeight="1" x14ac:dyDescent="0.25">
      <c r="A97" s="77"/>
      <c r="B97" s="84"/>
      <c r="C97" s="80"/>
      <c r="D97" s="80"/>
      <c r="E97" s="80"/>
      <c r="F97" s="80"/>
      <c r="G97" s="80"/>
      <c r="H97" s="80"/>
      <c r="I97" s="80"/>
      <c r="J97" s="80"/>
      <c r="K97" s="80"/>
      <c r="L97" s="71"/>
      <c r="N97" s="58"/>
      <c r="O97" s="58"/>
    </row>
    <row r="98" spans="1:15" s="57" customFormat="1" ht="14.25" customHeight="1" x14ac:dyDescent="0.25">
      <c r="A98" s="77"/>
      <c r="B98" s="84"/>
      <c r="C98" s="80"/>
      <c r="D98" s="80"/>
      <c r="E98" s="80"/>
      <c r="F98" s="80"/>
      <c r="G98" s="80"/>
      <c r="H98" s="80"/>
      <c r="I98" s="80"/>
      <c r="J98" s="80"/>
      <c r="K98" s="80"/>
      <c r="L98" s="71"/>
      <c r="N98" s="58"/>
      <c r="O98" s="58"/>
    </row>
    <row r="99" spans="1:15" s="57" customFormat="1" ht="14.25" customHeight="1" x14ac:dyDescent="0.25">
      <c r="A99" s="77"/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71"/>
      <c r="N99" s="58"/>
      <c r="O99" s="58"/>
    </row>
    <row r="100" spans="1:15" s="57" customFormat="1" ht="14.25" customHeight="1" x14ac:dyDescent="0.25">
      <c r="A100" s="77"/>
      <c r="B100" s="84"/>
      <c r="C100" s="80"/>
      <c r="D100" s="80"/>
      <c r="E100" s="80"/>
      <c r="F100" s="80"/>
      <c r="G100" s="80"/>
      <c r="H100" s="80"/>
      <c r="I100" s="80"/>
      <c r="J100" s="80"/>
      <c r="K100" s="80"/>
      <c r="L100" s="71"/>
      <c r="N100" s="58"/>
      <c r="O100" s="58"/>
    </row>
    <row r="101" spans="1:15" s="57" customFormat="1" ht="14.25" customHeight="1" x14ac:dyDescent="0.25">
      <c r="A101" s="77"/>
      <c r="B101" s="84"/>
      <c r="C101" s="80"/>
      <c r="D101" s="80"/>
      <c r="E101" s="80"/>
      <c r="F101" s="80"/>
      <c r="G101" s="80"/>
      <c r="H101" s="80"/>
      <c r="I101" s="80"/>
      <c r="J101" s="80"/>
      <c r="K101" s="80"/>
      <c r="L101" s="71"/>
      <c r="N101" s="58"/>
      <c r="O101" s="58"/>
    </row>
    <row r="102" spans="1:15" s="57" customFormat="1" ht="14.25" customHeight="1" x14ac:dyDescent="0.25">
      <c r="A102" s="77"/>
      <c r="B102" s="84"/>
      <c r="C102" s="80"/>
      <c r="D102" s="80"/>
      <c r="E102" s="80"/>
      <c r="F102" s="80"/>
      <c r="G102" s="80"/>
      <c r="H102" s="80"/>
      <c r="I102" s="80"/>
      <c r="J102" s="80"/>
      <c r="K102" s="80"/>
      <c r="L102" s="71"/>
      <c r="N102" s="58"/>
      <c r="O102" s="58"/>
    </row>
    <row r="103" spans="1:15" s="57" customFormat="1" ht="14.25" customHeight="1" x14ac:dyDescent="0.25">
      <c r="A103" s="77"/>
      <c r="B103" s="84"/>
      <c r="C103" s="80"/>
      <c r="D103" s="80"/>
      <c r="E103" s="80"/>
      <c r="F103" s="80"/>
      <c r="G103" s="80"/>
      <c r="H103" s="80"/>
      <c r="I103" s="80"/>
      <c r="J103" s="80"/>
      <c r="K103" s="80"/>
      <c r="L103" s="71"/>
      <c r="N103" s="58"/>
      <c r="O103" s="58"/>
    </row>
    <row r="104" spans="1:15" s="57" customFormat="1" ht="14.25" customHeight="1" x14ac:dyDescent="0.25">
      <c r="A104" s="77"/>
      <c r="B104" s="84"/>
      <c r="C104" s="80"/>
      <c r="D104" s="80"/>
      <c r="E104" s="80"/>
      <c r="F104" s="80"/>
      <c r="G104" s="80"/>
      <c r="H104" s="80"/>
      <c r="I104" s="80"/>
      <c r="J104" s="80"/>
      <c r="K104" s="80"/>
      <c r="L104" s="71"/>
      <c r="N104" s="58"/>
      <c r="O104" s="58"/>
    </row>
    <row r="105" spans="1:15" s="57" customFormat="1" ht="14.25" customHeight="1" x14ac:dyDescent="0.25">
      <c r="A105" s="77"/>
      <c r="B105" s="84"/>
      <c r="C105" s="80"/>
      <c r="D105" s="80"/>
      <c r="E105" s="80"/>
      <c r="F105" s="80"/>
      <c r="G105" s="80"/>
      <c r="H105" s="80"/>
      <c r="I105" s="80"/>
      <c r="J105" s="80"/>
      <c r="K105" s="80"/>
      <c r="L105" s="71"/>
      <c r="N105" s="58"/>
      <c r="O105" s="58"/>
    </row>
    <row r="106" spans="1:15" s="57" customFormat="1" ht="14.25" customHeight="1" x14ac:dyDescent="0.25">
      <c r="A106" s="77"/>
      <c r="B106" s="84"/>
      <c r="C106" s="80"/>
      <c r="D106" s="80"/>
      <c r="E106" s="80"/>
      <c r="F106" s="80"/>
      <c r="G106" s="80"/>
      <c r="H106" s="80"/>
      <c r="I106" s="80"/>
      <c r="J106" s="80"/>
      <c r="K106" s="80"/>
      <c r="L106" s="71"/>
      <c r="N106" s="58"/>
      <c r="O106" s="58"/>
    </row>
    <row r="107" spans="1:15" s="57" customFormat="1" ht="14.25" customHeight="1" x14ac:dyDescent="0.25">
      <c r="A107" s="77"/>
      <c r="B107" s="84"/>
      <c r="C107" s="80"/>
      <c r="D107" s="80"/>
      <c r="E107" s="80"/>
      <c r="F107" s="80"/>
      <c r="G107" s="80"/>
      <c r="H107" s="80"/>
      <c r="I107" s="80"/>
      <c r="J107" s="80"/>
      <c r="K107" s="80"/>
      <c r="L107" s="71"/>
      <c r="N107" s="58"/>
      <c r="O107" s="58"/>
    </row>
    <row r="108" spans="1:15" s="57" customFormat="1" ht="14.25" customHeight="1" x14ac:dyDescent="0.25">
      <c r="A108" s="77"/>
      <c r="B108" s="84"/>
      <c r="C108" s="80"/>
      <c r="D108" s="80"/>
      <c r="E108" s="80"/>
      <c r="F108" s="80"/>
      <c r="G108" s="80"/>
      <c r="H108" s="80"/>
      <c r="I108" s="80"/>
      <c r="J108" s="80"/>
      <c r="K108" s="80"/>
      <c r="L108" s="71"/>
      <c r="N108" s="58"/>
      <c r="O108" s="58"/>
    </row>
    <row r="109" spans="1:15" s="57" customFormat="1" ht="14.25" customHeight="1" x14ac:dyDescent="0.25">
      <c r="A109" s="77"/>
      <c r="B109" s="84"/>
      <c r="C109" s="80"/>
      <c r="D109" s="80"/>
      <c r="E109" s="80"/>
      <c r="F109" s="80"/>
      <c r="G109" s="80"/>
      <c r="H109" s="80"/>
      <c r="I109" s="80"/>
      <c r="J109" s="80"/>
      <c r="K109" s="80"/>
      <c r="L109" s="71"/>
      <c r="N109" s="58"/>
      <c r="O109" s="58"/>
    </row>
    <row r="110" spans="1:15" s="57" customFormat="1" ht="14.25" customHeight="1" x14ac:dyDescent="0.25">
      <c r="A110" s="77"/>
      <c r="B110" s="84"/>
      <c r="C110" s="80"/>
      <c r="D110" s="80"/>
      <c r="E110" s="80"/>
      <c r="F110" s="80"/>
      <c r="G110" s="80"/>
      <c r="H110" s="80"/>
      <c r="I110" s="80"/>
      <c r="J110" s="80"/>
      <c r="K110" s="80"/>
      <c r="L110" s="71"/>
      <c r="N110" s="58"/>
      <c r="O110" s="58"/>
    </row>
    <row r="111" spans="1:15" s="57" customFormat="1" ht="14.25" customHeight="1" x14ac:dyDescent="0.25">
      <c r="A111" s="77"/>
      <c r="B111" s="84"/>
      <c r="C111" s="80"/>
      <c r="D111" s="80"/>
      <c r="E111" s="80"/>
      <c r="F111" s="80"/>
      <c r="G111" s="80"/>
      <c r="H111" s="80"/>
      <c r="I111" s="80"/>
      <c r="J111" s="80"/>
      <c r="K111" s="80"/>
      <c r="L111" s="71"/>
      <c r="N111" s="58"/>
      <c r="O111" s="58"/>
    </row>
    <row r="112" spans="1:15" s="57" customFormat="1" ht="14.25" customHeight="1" x14ac:dyDescent="0.25">
      <c r="A112" s="77"/>
      <c r="B112" s="84"/>
      <c r="C112" s="80"/>
      <c r="D112" s="80"/>
      <c r="E112" s="80"/>
      <c r="F112" s="80"/>
      <c r="G112" s="80"/>
      <c r="H112" s="80"/>
      <c r="I112" s="80"/>
      <c r="J112" s="80"/>
      <c r="K112" s="80"/>
      <c r="L112" s="71"/>
      <c r="N112" s="58"/>
      <c r="O112" s="58"/>
    </row>
    <row r="113" spans="1:15" s="57" customFormat="1" ht="14.25" customHeight="1" x14ac:dyDescent="0.25">
      <c r="A113" s="77"/>
      <c r="B113" s="84"/>
      <c r="C113" s="80"/>
      <c r="D113" s="80"/>
      <c r="E113" s="80"/>
      <c r="F113" s="80"/>
      <c r="G113" s="80"/>
      <c r="H113" s="80"/>
      <c r="I113" s="80"/>
      <c r="J113" s="80"/>
      <c r="K113" s="80"/>
      <c r="L113" s="71"/>
      <c r="N113" s="58"/>
      <c r="O113" s="58"/>
    </row>
    <row r="114" spans="1:15" s="57" customFormat="1" ht="14.25" customHeight="1" x14ac:dyDescent="0.25">
      <c r="A114" s="77"/>
      <c r="B114" s="84"/>
      <c r="C114" s="80"/>
      <c r="D114" s="80"/>
      <c r="E114" s="80"/>
      <c r="F114" s="80"/>
      <c r="G114" s="80"/>
      <c r="H114" s="80"/>
      <c r="I114" s="80"/>
      <c r="J114" s="80"/>
      <c r="K114" s="80"/>
      <c r="L114" s="71"/>
      <c r="N114" s="58"/>
      <c r="O114" s="58"/>
    </row>
    <row r="115" spans="1:15" s="57" customFormat="1" ht="14.25" customHeight="1" x14ac:dyDescent="0.25">
      <c r="A115" s="77"/>
      <c r="B115" s="84"/>
      <c r="C115" s="80"/>
      <c r="D115" s="80"/>
      <c r="E115" s="80"/>
      <c r="F115" s="80"/>
      <c r="G115" s="80"/>
      <c r="H115" s="80"/>
      <c r="I115" s="80"/>
      <c r="J115" s="80"/>
      <c r="K115" s="80"/>
      <c r="L115" s="71"/>
      <c r="N115" s="58"/>
      <c r="O115" s="58"/>
    </row>
    <row r="116" spans="1:15" s="57" customFormat="1" ht="14.25" customHeight="1" x14ac:dyDescent="0.25">
      <c r="A116" s="77"/>
      <c r="B116" s="84"/>
      <c r="C116" s="80"/>
      <c r="D116" s="80"/>
      <c r="E116" s="80"/>
      <c r="F116" s="80"/>
      <c r="G116" s="80"/>
      <c r="H116" s="80"/>
      <c r="I116" s="80"/>
      <c r="J116" s="80"/>
      <c r="K116" s="80"/>
      <c r="L116" s="71"/>
      <c r="N116" s="58"/>
      <c r="O116" s="58"/>
    </row>
    <row r="117" spans="1:15" s="57" customFormat="1" ht="14.25" customHeight="1" x14ac:dyDescent="0.25">
      <c r="A117" s="77"/>
      <c r="B117" s="84"/>
      <c r="C117" s="80"/>
      <c r="D117" s="80"/>
      <c r="E117" s="80"/>
      <c r="F117" s="80"/>
      <c r="G117" s="80"/>
      <c r="H117" s="80"/>
      <c r="I117" s="80"/>
      <c r="J117" s="80"/>
      <c r="K117" s="80"/>
      <c r="L117" s="71"/>
      <c r="N117" s="58"/>
      <c r="O117" s="58"/>
    </row>
    <row r="118" spans="1:15" s="57" customFormat="1" ht="14.25" customHeight="1" x14ac:dyDescent="0.25">
      <c r="A118" s="77"/>
      <c r="B118" s="84"/>
      <c r="C118" s="80"/>
      <c r="D118" s="80"/>
      <c r="E118" s="80"/>
      <c r="F118" s="80"/>
      <c r="G118" s="80"/>
      <c r="H118" s="80"/>
      <c r="I118" s="80"/>
      <c r="J118" s="80"/>
      <c r="K118" s="80"/>
      <c r="L118" s="71"/>
      <c r="N118" s="58"/>
      <c r="O118" s="58"/>
    </row>
    <row r="119" spans="1:15" s="57" customFormat="1" ht="14.25" customHeight="1" x14ac:dyDescent="0.25">
      <c r="A119" s="77"/>
      <c r="B119" s="84"/>
      <c r="C119" s="80"/>
      <c r="D119" s="80"/>
      <c r="E119" s="80"/>
      <c r="F119" s="80"/>
      <c r="G119" s="80"/>
      <c r="H119" s="80"/>
      <c r="I119" s="80"/>
      <c r="J119" s="80"/>
      <c r="K119" s="80"/>
      <c r="L119" s="71"/>
      <c r="N119" s="58"/>
      <c r="O119" s="58"/>
    </row>
    <row r="120" spans="1:15" s="57" customFormat="1" ht="14.25" customHeight="1" x14ac:dyDescent="0.25">
      <c r="A120" s="77"/>
      <c r="B120" s="84"/>
      <c r="C120" s="80"/>
      <c r="D120" s="80"/>
      <c r="E120" s="80"/>
      <c r="F120" s="80"/>
      <c r="G120" s="80"/>
      <c r="H120" s="80"/>
      <c r="I120" s="80"/>
      <c r="J120" s="80"/>
      <c r="K120" s="80"/>
      <c r="L120" s="71"/>
      <c r="N120" s="58"/>
      <c r="O120" s="58"/>
    </row>
    <row r="121" spans="1:15" s="57" customFormat="1" ht="14.25" customHeight="1" x14ac:dyDescent="0.25">
      <c r="A121" s="77"/>
      <c r="B121" s="84"/>
      <c r="C121" s="80"/>
      <c r="D121" s="80"/>
      <c r="E121" s="80"/>
      <c r="F121" s="80"/>
      <c r="G121" s="80"/>
      <c r="H121" s="80"/>
      <c r="I121" s="80"/>
      <c r="J121" s="80"/>
      <c r="K121" s="80"/>
      <c r="L121" s="71"/>
      <c r="N121" s="58"/>
      <c r="O121" s="58"/>
    </row>
    <row r="122" spans="1:15" s="57" customFormat="1" ht="14.25" customHeight="1" x14ac:dyDescent="0.25">
      <c r="A122" s="77"/>
      <c r="B122" s="84"/>
      <c r="C122" s="80"/>
      <c r="D122" s="80"/>
      <c r="E122" s="80"/>
      <c r="F122" s="80"/>
      <c r="G122" s="80"/>
      <c r="H122" s="80"/>
      <c r="I122" s="80"/>
      <c r="J122" s="80"/>
      <c r="K122" s="80"/>
      <c r="L122" s="71"/>
      <c r="N122" s="58"/>
      <c r="O122" s="58"/>
    </row>
    <row r="123" spans="1:15" s="57" customFormat="1" ht="14.25" customHeight="1" x14ac:dyDescent="0.25">
      <c r="A123" s="77"/>
      <c r="B123" s="84"/>
      <c r="C123" s="80"/>
      <c r="D123" s="80"/>
      <c r="E123" s="80"/>
      <c r="F123" s="80"/>
      <c r="G123" s="80"/>
      <c r="H123" s="80"/>
      <c r="I123" s="80"/>
      <c r="J123" s="80"/>
      <c r="K123" s="80"/>
      <c r="L123" s="71"/>
      <c r="N123" s="58"/>
      <c r="O123" s="58"/>
    </row>
    <row r="124" spans="1:15" s="57" customFormat="1" ht="14.25" customHeight="1" x14ac:dyDescent="0.25">
      <c r="A124" s="77"/>
      <c r="B124" s="84"/>
      <c r="C124" s="80"/>
      <c r="D124" s="80"/>
      <c r="E124" s="80"/>
      <c r="F124" s="80"/>
      <c r="G124" s="80"/>
      <c r="H124" s="80"/>
      <c r="I124" s="80"/>
      <c r="J124" s="80"/>
      <c r="K124" s="80"/>
      <c r="L124" s="71"/>
      <c r="N124" s="58"/>
      <c r="O124" s="58"/>
    </row>
    <row r="125" spans="1:15" s="57" customFormat="1" ht="14.25" customHeight="1" x14ac:dyDescent="0.25">
      <c r="A125" s="77"/>
      <c r="B125" s="84"/>
      <c r="C125" s="80"/>
      <c r="D125" s="80"/>
      <c r="E125" s="80"/>
      <c r="F125" s="80"/>
      <c r="G125" s="80"/>
      <c r="H125" s="80"/>
      <c r="I125" s="80"/>
      <c r="J125" s="80"/>
      <c r="K125" s="80"/>
      <c r="L125" s="71"/>
      <c r="N125" s="58"/>
      <c r="O125" s="58"/>
    </row>
    <row r="126" spans="1:15" s="57" customFormat="1" ht="14.25" customHeight="1" x14ac:dyDescent="0.25">
      <c r="A126" s="77"/>
      <c r="B126" s="84"/>
      <c r="C126" s="80"/>
      <c r="D126" s="80"/>
      <c r="E126" s="80"/>
      <c r="F126" s="80"/>
      <c r="G126" s="80"/>
      <c r="H126" s="80"/>
      <c r="I126" s="80"/>
      <c r="J126" s="80"/>
      <c r="K126" s="80"/>
      <c r="L126" s="71"/>
      <c r="N126" s="58"/>
      <c r="O126" s="58"/>
    </row>
    <row r="127" spans="1:15" s="57" customFormat="1" ht="14.25" customHeight="1" x14ac:dyDescent="0.25">
      <c r="A127" s="77"/>
      <c r="B127" s="84"/>
      <c r="C127" s="80"/>
      <c r="D127" s="80"/>
      <c r="E127" s="80"/>
      <c r="F127" s="80"/>
      <c r="G127" s="80"/>
      <c r="H127" s="80"/>
      <c r="I127" s="80"/>
      <c r="J127" s="80"/>
      <c r="K127" s="80"/>
      <c r="L127" s="71"/>
      <c r="N127" s="58"/>
      <c r="O127" s="58"/>
    </row>
    <row r="128" spans="1:15" s="57" customFormat="1" ht="14.25" customHeight="1" x14ac:dyDescent="0.25">
      <c r="A128" s="77"/>
      <c r="B128" s="84"/>
      <c r="C128" s="80"/>
      <c r="D128" s="80"/>
      <c r="E128" s="80"/>
      <c r="F128" s="80"/>
      <c r="G128" s="80"/>
      <c r="H128" s="80"/>
      <c r="I128" s="80"/>
      <c r="J128" s="80"/>
      <c r="K128" s="80"/>
      <c r="L128" s="71"/>
      <c r="N128" s="58"/>
      <c r="O128" s="58"/>
    </row>
    <row r="129" spans="1:15" s="57" customFormat="1" ht="14.25" customHeight="1" x14ac:dyDescent="0.25">
      <c r="A129" s="77"/>
      <c r="B129" s="84"/>
      <c r="C129" s="80"/>
      <c r="D129" s="80"/>
      <c r="E129" s="80"/>
      <c r="F129" s="80"/>
      <c r="G129" s="80"/>
      <c r="H129" s="80"/>
      <c r="I129" s="80"/>
      <c r="J129" s="80"/>
      <c r="K129" s="80"/>
      <c r="L129" s="71"/>
      <c r="N129" s="58"/>
      <c r="O129" s="58"/>
    </row>
    <row r="130" spans="1:15" s="57" customFormat="1" ht="14.25" customHeight="1" x14ac:dyDescent="0.25">
      <c r="A130" s="77"/>
      <c r="B130" s="84"/>
      <c r="C130" s="80"/>
      <c r="D130" s="80"/>
      <c r="E130" s="80"/>
      <c r="F130" s="80"/>
      <c r="G130" s="80"/>
      <c r="H130" s="80"/>
      <c r="I130" s="80"/>
      <c r="J130" s="80"/>
      <c r="K130" s="80"/>
      <c r="L130" s="71"/>
      <c r="N130" s="58"/>
      <c r="O130" s="58"/>
    </row>
    <row r="131" spans="1:15" s="57" customFormat="1" ht="14.25" customHeight="1" x14ac:dyDescent="0.25">
      <c r="A131" s="77"/>
      <c r="B131" s="84"/>
      <c r="C131" s="80"/>
      <c r="D131" s="80"/>
      <c r="E131" s="80"/>
      <c r="F131" s="80"/>
      <c r="G131" s="80"/>
      <c r="H131" s="80"/>
      <c r="I131" s="80"/>
      <c r="J131" s="80"/>
      <c r="K131" s="80"/>
      <c r="L131" s="71"/>
      <c r="N131" s="58"/>
      <c r="O131" s="58"/>
    </row>
    <row r="132" spans="1:15" s="57" customFormat="1" ht="14.25" customHeight="1" x14ac:dyDescent="0.25">
      <c r="A132" s="77"/>
      <c r="B132" s="84"/>
      <c r="C132" s="80"/>
      <c r="D132" s="80"/>
      <c r="E132" s="80"/>
      <c r="F132" s="80"/>
      <c r="G132" s="80"/>
      <c r="H132" s="80"/>
      <c r="I132" s="80"/>
      <c r="J132" s="80"/>
      <c r="K132" s="80"/>
      <c r="L132" s="71"/>
      <c r="N132" s="58"/>
      <c r="O132" s="58"/>
    </row>
    <row r="133" spans="1:15" s="57" customFormat="1" ht="14.25" customHeight="1" x14ac:dyDescent="0.25">
      <c r="A133" s="77"/>
      <c r="B133" s="84"/>
      <c r="C133" s="80"/>
      <c r="D133" s="80"/>
      <c r="E133" s="80"/>
      <c r="F133" s="80"/>
      <c r="G133" s="80"/>
      <c r="H133" s="80"/>
      <c r="I133" s="80"/>
      <c r="J133" s="80"/>
      <c r="K133" s="80"/>
      <c r="L133" s="71"/>
      <c r="N133" s="58"/>
      <c r="O133" s="58"/>
    </row>
    <row r="134" spans="1:15" s="57" customFormat="1" ht="14.25" customHeight="1" x14ac:dyDescent="0.25">
      <c r="A134" s="77"/>
      <c r="B134" s="84"/>
      <c r="C134" s="80"/>
      <c r="D134" s="80"/>
      <c r="E134" s="80"/>
      <c r="F134" s="80"/>
      <c r="G134" s="80"/>
      <c r="H134" s="80"/>
      <c r="I134" s="80"/>
      <c r="J134" s="80"/>
      <c r="K134" s="80"/>
      <c r="L134" s="71"/>
      <c r="N134" s="58"/>
      <c r="O134" s="58"/>
    </row>
    <row r="135" spans="1:15" s="57" customFormat="1" ht="14.25" customHeight="1" x14ac:dyDescent="0.25">
      <c r="A135" s="77"/>
      <c r="B135" s="84"/>
      <c r="C135" s="80"/>
      <c r="D135" s="80"/>
      <c r="E135" s="80"/>
      <c r="F135" s="80"/>
      <c r="G135" s="80"/>
      <c r="H135" s="80"/>
      <c r="I135" s="80"/>
      <c r="J135" s="80"/>
      <c r="K135" s="80"/>
      <c r="L135" s="71"/>
      <c r="N135" s="58"/>
      <c r="O135" s="58"/>
    </row>
    <row r="136" spans="1:15" s="57" customFormat="1" ht="14.25" customHeight="1" x14ac:dyDescent="0.25">
      <c r="A136" s="77"/>
      <c r="B136" s="84"/>
      <c r="C136" s="80"/>
      <c r="D136" s="80"/>
      <c r="E136" s="80"/>
      <c r="F136" s="80"/>
      <c r="G136" s="80"/>
      <c r="H136" s="80"/>
      <c r="I136" s="80"/>
      <c r="J136" s="80"/>
      <c r="K136" s="80"/>
      <c r="L136" s="71"/>
      <c r="N136" s="58"/>
      <c r="O136" s="58"/>
    </row>
    <row r="137" spans="1:15" s="57" customFormat="1" ht="14.25" customHeight="1" x14ac:dyDescent="0.25">
      <c r="A137" s="77"/>
      <c r="B137" s="84"/>
      <c r="C137" s="80"/>
      <c r="D137" s="80"/>
      <c r="E137" s="80"/>
      <c r="F137" s="80"/>
      <c r="G137" s="80"/>
      <c r="H137" s="80"/>
      <c r="I137" s="80"/>
      <c r="J137" s="80"/>
      <c r="K137" s="80"/>
      <c r="L137" s="71"/>
      <c r="N137" s="58"/>
      <c r="O137" s="58"/>
    </row>
    <row r="138" spans="1:15" s="57" customFormat="1" ht="14.25" customHeight="1" x14ac:dyDescent="0.25">
      <c r="A138" s="77"/>
      <c r="B138" s="84"/>
      <c r="C138" s="80"/>
      <c r="D138" s="80"/>
      <c r="E138" s="80"/>
      <c r="F138" s="80"/>
      <c r="G138" s="80"/>
      <c r="H138" s="80"/>
      <c r="I138" s="80"/>
      <c r="J138" s="80"/>
      <c r="K138" s="80"/>
      <c r="L138" s="71"/>
      <c r="N138" s="58"/>
      <c r="O138" s="58"/>
    </row>
    <row r="139" spans="1:15" s="57" customFormat="1" ht="14.25" customHeight="1" x14ac:dyDescent="0.25">
      <c r="A139" s="77"/>
      <c r="B139" s="84"/>
      <c r="C139" s="80"/>
      <c r="D139" s="80"/>
      <c r="E139" s="80"/>
      <c r="F139" s="80"/>
      <c r="G139" s="80"/>
      <c r="H139" s="80"/>
      <c r="I139" s="80"/>
      <c r="J139" s="80"/>
      <c r="K139" s="80"/>
      <c r="L139" s="71"/>
      <c r="N139" s="58"/>
      <c r="O139" s="58"/>
    </row>
    <row r="140" spans="1:15" s="57" customFormat="1" ht="14.25" customHeight="1" x14ac:dyDescent="0.25">
      <c r="A140" s="77"/>
      <c r="B140" s="84"/>
      <c r="C140" s="80"/>
      <c r="D140" s="80"/>
      <c r="E140" s="80"/>
      <c r="F140" s="80"/>
      <c r="G140" s="80"/>
      <c r="H140" s="80"/>
      <c r="I140" s="80"/>
      <c r="J140" s="80"/>
      <c r="K140" s="80"/>
      <c r="L140" s="71"/>
      <c r="N140" s="58"/>
      <c r="O140" s="58"/>
    </row>
    <row r="141" spans="1:15" s="57" customFormat="1" ht="14.25" customHeight="1" x14ac:dyDescent="0.25">
      <c r="A141" s="77"/>
      <c r="B141" s="84"/>
      <c r="C141" s="80"/>
      <c r="D141" s="80"/>
      <c r="E141" s="80"/>
      <c r="F141" s="80"/>
      <c r="G141" s="80"/>
      <c r="H141" s="80"/>
      <c r="I141" s="80"/>
      <c r="J141" s="80"/>
      <c r="K141" s="80"/>
      <c r="L141" s="71"/>
      <c r="N141" s="58"/>
      <c r="O141" s="58"/>
    </row>
    <row r="142" spans="1:15" s="57" customFormat="1" ht="14.25" customHeight="1" x14ac:dyDescent="0.25">
      <c r="A142" s="77"/>
      <c r="B142" s="84"/>
      <c r="C142" s="80"/>
      <c r="D142" s="80"/>
      <c r="E142" s="80"/>
      <c r="F142" s="80"/>
      <c r="G142" s="80"/>
      <c r="H142" s="80"/>
      <c r="I142" s="80"/>
      <c r="J142" s="80"/>
      <c r="K142" s="80"/>
      <c r="L142" s="71"/>
      <c r="N142" s="58"/>
      <c r="O142" s="58"/>
    </row>
    <row r="143" spans="1:15" s="57" customFormat="1" ht="14.25" customHeight="1" x14ac:dyDescent="0.25">
      <c r="A143" s="77"/>
      <c r="B143" s="84"/>
      <c r="C143" s="80"/>
      <c r="D143" s="80"/>
      <c r="E143" s="80"/>
      <c r="F143" s="80"/>
      <c r="G143" s="80"/>
      <c r="H143" s="80"/>
      <c r="I143" s="80"/>
      <c r="J143" s="80"/>
      <c r="K143" s="80"/>
      <c r="L143" s="71"/>
      <c r="N143" s="58"/>
      <c r="O143" s="58"/>
    </row>
    <row r="144" spans="1:15" s="57" customFormat="1" ht="14.25" customHeight="1" x14ac:dyDescent="0.25">
      <c r="A144" s="77"/>
      <c r="B144" s="84"/>
      <c r="C144" s="80"/>
      <c r="D144" s="80"/>
      <c r="E144" s="80"/>
      <c r="F144" s="80"/>
      <c r="G144" s="80"/>
      <c r="H144" s="80"/>
      <c r="I144" s="80"/>
      <c r="J144" s="80"/>
      <c r="K144" s="80"/>
      <c r="L144" s="71"/>
      <c r="N144" s="58"/>
      <c r="O144" s="58"/>
    </row>
    <row r="145" spans="1:15" s="57" customFormat="1" ht="14.25" customHeight="1" x14ac:dyDescent="0.25">
      <c r="A145" s="77"/>
      <c r="B145" s="84"/>
      <c r="C145" s="80"/>
      <c r="D145" s="80"/>
      <c r="E145" s="80"/>
      <c r="F145" s="80"/>
      <c r="G145" s="80"/>
      <c r="H145" s="80"/>
      <c r="I145" s="80"/>
      <c r="J145" s="80"/>
      <c r="K145" s="80"/>
      <c r="L145" s="71"/>
      <c r="N145" s="58"/>
      <c r="O145" s="58"/>
    </row>
    <row r="146" spans="1:15" s="57" customFormat="1" ht="14.25" customHeight="1" x14ac:dyDescent="0.25">
      <c r="A146" s="77"/>
      <c r="B146" s="84"/>
      <c r="C146" s="80"/>
      <c r="D146" s="80"/>
      <c r="E146" s="80"/>
      <c r="F146" s="80"/>
      <c r="G146" s="80"/>
      <c r="H146" s="80"/>
      <c r="I146" s="80"/>
      <c r="J146" s="80"/>
      <c r="K146" s="80"/>
      <c r="L146" s="71"/>
      <c r="N146" s="58"/>
      <c r="O146" s="58"/>
    </row>
    <row r="147" spans="1:15" s="57" customFormat="1" ht="14.25" customHeight="1" x14ac:dyDescent="0.25">
      <c r="A147" s="77"/>
      <c r="B147" s="84"/>
      <c r="C147" s="80"/>
      <c r="D147" s="80"/>
      <c r="E147" s="80"/>
      <c r="F147" s="80"/>
      <c r="G147" s="80"/>
      <c r="H147" s="80"/>
      <c r="I147" s="80"/>
      <c r="J147" s="80"/>
      <c r="K147" s="80"/>
      <c r="L147" s="71"/>
      <c r="N147" s="58"/>
      <c r="O147" s="58"/>
    </row>
    <row r="148" spans="1:15" s="57" customFormat="1" ht="14.25" customHeight="1" x14ac:dyDescent="0.25">
      <c r="A148" s="77"/>
      <c r="B148" s="84"/>
      <c r="C148" s="80"/>
      <c r="D148" s="80"/>
      <c r="E148" s="80"/>
      <c r="F148" s="80"/>
      <c r="G148" s="80"/>
      <c r="H148" s="80"/>
      <c r="I148" s="80"/>
      <c r="J148" s="80"/>
      <c r="K148" s="80"/>
      <c r="L148" s="71"/>
      <c r="N148" s="58"/>
      <c r="O148" s="58"/>
    </row>
    <row r="149" spans="1:15" s="57" customFormat="1" ht="14.25" customHeight="1" x14ac:dyDescent="0.25">
      <c r="A149" s="77"/>
      <c r="B149" s="84"/>
      <c r="C149" s="80"/>
      <c r="D149" s="80"/>
      <c r="E149" s="80"/>
      <c r="F149" s="80"/>
      <c r="G149" s="80"/>
      <c r="H149" s="80"/>
      <c r="I149" s="80"/>
      <c r="J149" s="80"/>
      <c r="K149" s="80"/>
      <c r="L149" s="71"/>
      <c r="N149" s="58"/>
      <c r="O149" s="58"/>
    </row>
    <row r="150" spans="1:15" s="57" customFormat="1" ht="14.25" customHeight="1" x14ac:dyDescent="0.25">
      <c r="A150" s="77"/>
      <c r="B150" s="84"/>
      <c r="C150" s="80"/>
      <c r="D150" s="80"/>
      <c r="E150" s="80"/>
      <c r="F150" s="80"/>
      <c r="G150" s="80"/>
      <c r="H150" s="80"/>
      <c r="I150" s="80"/>
      <c r="J150" s="80"/>
      <c r="K150" s="80"/>
      <c r="L150" s="71"/>
      <c r="N150" s="58"/>
      <c r="O150" s="58"/>
    </row>
    <row r="151" spans="1:15" s="57" customFormat="1" ht="14.25" customHeight="1" x14ac:dyDescent="0.25">
      <c r="A151" s="77"/>
      <c r="B151" s="84"/>
      <c r="C151" s="80"/>
      <c r="D151" s="80"/>
      <c r="E151" s="80"/>
      <c r="F151" s="80"/>
      <c r="G151" s="80"/>
      <c r="H151" s="80"/>
      <c r="I151" s="80"/>
      <c r="J151" s="80"/>
      <c r="K151" s="80"/>
      <c r="L151" s="71"/>
      <c r="N151" s="58"/>
      <c r="O151" s="58"/>
    </row>
    <row r="152" spans="1:15" s="57" customFormat="1" ht="14.25" customHeight="1" x14ac:dyDescent="0.25">
      <c r="A152" s="77"/>
      <c r="B152" s="84"/>
      <c r="C152" s="80"/>
      <c r="D152" s="80"/>
      <c r="E152" s="80"/>
      <c r="F152" s="80"/>
      <c r="G152" s="80"/>
      <c r="H152" s="80"/>
      <c r="I152" s="80"/>
      <c r="J152" s="80"/>
      <c r="K152" s="80"/>
      <c r="L152" s="71"/>
      <c r="N152" s="58"/>
      <c r="O152" s="58"/>
    </row>
    <row r="153" spans="1:15" s="57" customFormat="1" ht="14.25" customHeight="1" x14ac:dyDescent="0.25">
      <c r="A153" s="77"/>
      <c r="B153" s="84"/>
      <c r="C153" s="80"/>
      <c r="D153" s="80"/>
      <c r="E153" s="80"/>
      <c r="F153" s="80"/>
      <c r="G153" s="80"/>
      <c r="H153" s="80"/>
      <c r="I153" s="80"/>
      <c r="J153" s="80"/>
      <c r="K153" s="80"/>
      <c r="L153" s="71"/>
      <c r="N153" s="58"/>
      <c r="O153" s="58"/>
    </row>
    <row r="154" spans="1:15" s="57" customFormat="1" ht="14.25" customHeight="1" x14ac:dyDescent="0.25">
      <c r="A154" s="77"/>
      <c r="B154" s="84"/>
      <c r="C154" s="80"/>
      <c r="D154" s="80"/>
      <c r="E154" s="80"/>
      <c r="F154" s="80"/>
      <c r="G154" s="80"/>
      <c r="H154" s="80"/>
      <c r="I154" s="80"/>
      <c r="J154" s="80"/>
      <c r="K154" s="80"/>
      <c r="L154" s="71"/>
      <c r="N154" s="58"/>
      <c r="O154" s="58"/>
    </row>
    <row r="155" spans="1:15" s="57" customFormat="1" ht="14.25" customHeight="1" x14ac:dyDescent="0.25">
      <c r="A155" s="77"/>
      <c r="B155" s="84"/>
      <c r="C155" s="80"/>
      <c r="D155" s="80"/>
      <c r="E155" s="80"/>
      <c r="F155" s="80"/>
      <c r="G155" s="80"/>
      <c r="H155" s="80"/>
      <c r="I155" s="80"/>
      <c r="J155" s="80"/>
      <c r="K155" s="80"/>
      <c r="L155" s="71"/>
      <c r="N155" s="58"/>
      <c r="O155" s="58"/>
    </row>
    <row r="156" spans="1:15" s="57" customFormat="1" ht="14.25" customHeight="1" x14ac:dyDescent="0.25">
      <c r="A156" s="77"/>
      <c r="B156" s="84"/>
      <c r="C156" s="80"/>
      <c r="D156" s="80"/>
      <c r="E156" s="80"/>
      <c r="F156" s="80"/>
      <c r="G156" s="80"/>
      <c r="H156" s="80"/>
      <c r="I156" s="80"/>
      <c r="J156" s="80"/>
      <c r="K156" s="80"/>
      <c r="L156" s="71"/>
      <c r="N156" s="58"/>
      <c r="O156" s="58"/>
    </row>
    <row r="157" spans="1:15" s="57" customFormat="1" ht="14.25" customHeight="1" x14ac:dyDescent="0.25">
      <c r="A157" s="77"/>
      <c r="B157" s="84"/>
      <c r="C157" s="80"/>
      <c r="D157" s="80"/>
      <c r="E157" s="80"/>
      <c r="F157" s="80"/>
      <c r="G157" s="80"/>
      <c r="H157" s="80"/>
      <c r="I157" s="80"/>
      <c r="J157" s="80"/>
      <c r="K157" s="80"/>
      <c r="L157" s="71"/>
      <c r="N157" s="58"/>
      <c r="O157" s="58"/>
    </row>
    <row r="158" spans="1:15" s="57" customFormat="1" ht="14.25" customHeight="1" x14ac:dyDescent="0.25">
      <c r="A158" s="77"/>
      <c r="B158" s="84"/>
      <c r="C158" s="80"/>
      <c r="D158" s="80"/>
      <c r="E158" s="80"/>
      <c r="F158" s="80"/>
      <c r="G158" s="80"/>
      <c r="H158" s="80"/>
      <c r="I158" s="80"/>
      <c r="J158" s="80"/>
      <c r="K158" s="80"/>
      <c r="L158" s="71"/>
      <c r="N158" s="58"/>
      <c r="O158" s="58"/>
    </row>
    <row r="159" spans="1:15" s="57" customFormat="1" ht="14.25" customHeight="1" x14ac:dyDescent="0.25">
      <c r="A159" s="77"/>
      <c r="B159" s="84"/>
      <c r="C159" s="80"/>
      <c r="D159" s="80"/>
      <c r="E159" s="80"/>
      <c r="F159" s="80"/>
      <c r="G159" s="80"/>
      <c r="H159" s="80"/>
      <c r="I159" s="80"/>
      <c r="J159" s="80"/>
      <c r="K159" s="80"/>
      <c r="L159" s="71"/>
      <c r="N159" s="58"/>
      <c r="O159" s="58"/>
    </row>
    <row r="160" spans="1:15" s="57" customFormat="1" ht="14.25" customHeight="1" x14ac:dyDescent="0.25">
      <c r="A160" s="77"/>
      <c r="B160" s="84"/>
      <c r="C160" s="80"/>
      <c r="D160" s="80"/>
      <c r="E160" s="80"/>
      <c r="F160" s="80"/>
      <c r="G160" s="80"/>
      <c r="H160" s="80"/>
      <c r="I160" s="80"/>
      <c r="J160" s="80"/>
      <c r="K160" s="80"/>
      <c r="L160" s="71"/>
      <c r="N160" s="58"/>
      <c r="O160" s="58"/>
    </row>
    <row r="161" spans="1:15" s="57" customFormat="1" ht="14.25" customHeight="1" x14ac:dyDescent="0.25">
      <c r="A161" s="77"/>
      <c r="B161" s="84"/>
      <c r="C161" s="80"/>
      <c r="D161" s="80"/>
      <c r="E161" s="80"/>
      <c r="F161" s="80"/>
      <c r="G161" s="80"/>
      <c r="H161" s="80"/>
      <c r="I161" s="80"/>
      <c r="J161" s="80"/>
      <c r="K161" s="80"/>
      <c r="L161" s="71"/>
      <c r="N161" s="58"/>
      <c r="O161" s="58"/>
    </row>
    <row r="162" spans="1:15" s="57" customFormat="1" ht="14.25" customHeight="1" x14ac:dyDescent="0.25">
      <c r="A162" s="77"/>
      <c r="B162" s="84"/>
      <c r="C162" s="80"/>
      <c r="D162" s="80"/>
      <c r="E162" s="80"/>
      <c r="F162" s="80"/>
      <c r="G162" s="80"/>
      <c r="H162" s="80"/>
      <c r="I162" s="80"/>
      <c r="J162" s="80"/>
      <c r="K162" s="80"/>
      <c r="L162" s="71"/>
      <c r="N162" s="58"/>
      <c r="O162" s="58"/>
    </row>
    <row r="163" spans="1:15" s="57" customFormat="1" ht="14.25" customHeight="1" x14ac:dyDescent="0.25">
      <c r="A163" s="77"/>
      <c r="B163" s="84"/>
      <c r="C163" s="80"/>
      <c r="D163" s="80"/>
      <c r="E163" s="80"/>
      <c r="F163" s="80"/>
      <c r="G163" s="80"/>
      <c r="H163" s="80"/>
      <c r="I163" s="80"/>
      <c r="J163" s="80"/>
      <c r="K163" s="80"/>
      <c r="L163" s="71"/>
      <c r="N163" s="58"/>
      <c r="O163" s="58"/>
    </row>
    <row r="164" spans="1:15" s="57" customFormat="1" ht="14.25" customHeight="1" x14ac:dyDescent="0.25">
      <c r="A164" s="77"/>
      <c r="B164" s="84"/>
      <c r="C164" s="80"/>
      <c r="D164" s="80"/>
      <c r="E164" s="80"/>
      <c r="F164" s="80"/>
      <c r="G164" s="80"/>
      <c r="H164" s="80"/>
      <c r="I164" s="80"/>
      <c r="J164" s="80"/>
      <c r="K164" s="80"/>
      <c r="L164" s="71"/>
      <c r="N164" s="58"/>
      <c r="O164" s="58"/>
    </row>
    <row r="165" spans="1:15" s="57" customFormat="1" ht="14.25" customHeight="1" x14ac:dyDescent="0.25">
      <c r="A165" s="77"/>
      <c r="B165" s="84"/>
      <c r="C165" s="80"/>
      <c r="D165" s="80"/>
      <c r="E165" s="80"/>
      <c r="F165" s="80"/>
      <c r="G165" s="80"/>
      <c r="H165" s="80"/>
      <c r="I165" s="80"/>
      <c r="J165" s="80"/>
      <c r="K165" s="80"/>
      <c r="L165" s="71"/>
      <c r="N165" s="58"/>
      <c r="O165" s="58"/>
    </row>
    <row r="166" spans="1:15" s="57" customFormat="1" ht="14.25" customHeight="1" x14ac:dyDescent="0.25">
      <c r="A166" s="77"/>
      <c r="B166" s="84"/>
      <c r="C166" s="80"/>
      <c r="D166" s="80"/>
      <c r="E166" s="80"/>
      <c r="F166" s="80"/>
      <c r="G166" s="80"/>
      <c r="H166" s="80"/>
      <c r="I166" s="80"/>
      <c r="J166" s="80"/>
      <c r="K166" s="80"/>
      <c r="L166" s="71"/>
      <c r="N166" s="58"/>
      <c r="O166" s="58"/>
    </row>
    <row r="167" spans="1:15" s="57" customFormat="1" ht="14.25" customHeight="1" x14ac:dyDescent="0.25">
      <c r="A167" s="77"/>
      <c r="B167" s="84"/>
      <c r="C167" s="80"/>
      <c r="D167" s="80"/>
      <c r="E167" s="80"/>
      <c r="F167" s="80"/>
      <c r="G167" s="80"/>
      <c r="H167" s="80"/>
      <c r="I167" s="80"/>
      <c r="J167" s="80"/>
      <c r="K167" s="80"/>
      <c r="L167" s="71"/>
      <c r="N167" s="58"/>
      <c r="O167" s="58"/>
    </row>
    <row r="168" spans="1:15" s="57" customFormat="1" ht="14.25" customHeight="1" x14ac:dyDescent="0.25">
      <c r="A168" s="77"/>
      <c r="B168" s="84"/>
      <c r="C168" s="80"/>
      <c r="D168" s="80"/>
      <c r="E168" s="80"/>
      <c r="F168" s="80"/>
      <c r="G168" s="80"/>
      <c r="H168" s="80"/>
      <c r="I168" s="80"/>
      <c r="J168" s="80"/>
      <c r="K168" s="80"/>
      <c r="L168" s="71"/>
      <c r="N168" s="58"/>
      <c r="O168" s="58"/>
    </row>
    <row r="169" spans="1:15" s="57" customFormat="1" ht="14.25" customHeight="1" x14ac:dyDescent="0.25">
      <c r="A169" s="77"/>
      <c r="B169" s="84"/>
      <c r="C169" s="80"/>
      <c r="D169" s="80"/>
      <c r="E169" s="80"/>
      <c r="F169" s="80"/>
      <c r="G169" s="80"/>
      <c r="H169" s="80"/>
      <c r="I169" s="80"/>
      <c r="J169" s="80"/>
      <c r="K169" s="80"/>
      <c r="L169" s="71"/>
      <c r="N169" s="58"/>
      <c r="O169" s="58"/>
    </row>
    <row r="170" spans="1:15" s="57" customFormat="1" ht="14.25" customHeight="1" x14ac:dyDescent="0.25">
      <c r="A170" s="77"/>
      <c r="B170" s="84"/>
      <c r="C170" s="80"/>
      <c r="D170" s="80"/>
      <c r="E170" s="80"/>
      <c r="F170" s="80"/>
      <c r="G170" s="80"/>
      <c r="H170" s="80"/>
      <c r="I170" s="80"/>
      <c r="J170" s="80"/>
      <c r="K170" s="80"/>
      <c r="L170" s="71"/>
      <c r="N170" s="58"/>
      <c r="O170" s="58"/>
    </row>
    <row r="171" spans="1:15" s="57" customFormat="1" ht="14.25" customHeight="1" x14ac:dyDescent="0.25">
      <c r="A171" s="77"/>
      <c r="B171" s="84"/>
      <c r="C171" s="80"/>
      <c r="D171" s="80"/>
      <c r="E171" s="80"/>
      <c r="F171" s="80"/>
      <c r="G171" s="80"/>
      <c r="H171" s="80"/>
      <c r="I171" s="80"/>
      <c r="J171" s="80"/>
      <c r="K171" s="80"/>
      <c r="L171" s="71"/>
      <c r="N171" s="58"/>
      <c r="O171" s="58"/>
    </row>
    <row r="172" spans="1:15" s="57" customFormat="1" ht="14.25" customHeight="1" x14ac:dyDescent="0.25">
      <c r="A172" s="77"/>
      <c r="B172" s="84"/>
      <c r="C172" s="80"/>
      <c r="D172" s="80"/>
      <c r="E172" s="80"/>
      <c r="F172" s="80"/>
      <c r="G172" s="80"/>
      <c r="H172" s="80"/>
      <c r="I172" s="80"/>
      <c r="J172" s="80"/>
      <c r="K172" s="80"/>
      <c r="L172" s="71"/>
      <c r="N172" s="58"/>
      <c r="O172" s="58"/>
    </row>
    <row r="173" spans="1:15" s="57" customFormat="1" ht="14.25" customHeight="1" x14ac:dyDescent="0.25">
      <c r="A173" s="77"/>
      <c r="B173" s="84"/>
      <c r="C173" s="80"/>
      <c r="D173" s="80"/>
      <c r="E173" s="80"/>
      <c r="F173" s="80"/>
      <c r="G173" s="80"/>
      <c r="H173" s="80"/>
      <c r="I173" s="80"/>
      <c r="J173" s="80"/>
      <c r="K173" s="80"/>
      <c r="L173" s="71"/>
      <c r="N173" s="58"/>
      <c r="O173" s="58"/>
    </row>
    <row r="174" spans="1:15" s="57" customFormat="1" ht="14.25" customHeight="1" x14ac:dyDescent="0.25">
      <c r="A174" s="77"/>
      <c r="B174" s="84"/>
      <c r="C174" s="80"/>
      <c r="D174" s="80"/>
      <c r="E174" s="80"/>
      <c r="F174" s="80"/>
      <c r="G174" s="80"/>
      <c r="H174" s="80"/>
      <c r="I174" s="80"/>
      <c r="J174" s="80"/>
      <c r="K174" s="80"/>
      <c r="L174" s="71"/>
      <c r="N174" s="58"/>
      <c r="O174" s="58"/>
    </row>
    <row r="175" spans="1:15" s="57" customFormat="1" ht="14.25" customHeight="1" x14ac:dyDescent="0.25">
      <c r="A175" s="77"/>
      <c r="B175" s="84"/>
      <c r="C175" s="80"/>
      <c r="D175" s="80"/>
      <c r="E175" s="80"/>
      <c r="F175" s="80"/>
      <c r="G175" s="80"/>
      <c r="H175" s="80"/>
      <c r="I175" s="80"/>
      <c r="J175" s="80"/>
      <c r="K175" s="80"/>
      <c r="L175" s="71"/>
      <c r="N175" s="58"/>
      <c r="O175" s="58"/>
    </row>
    <row r="176" spans="1:15" s="57" customFormat="1" ht="14.25" customHeight="1" x14ac:dyDescent="0.25">
      <c r="A176" s="77"/>
      <c r="B176" s="84"/>
      <c r="C176" s="80"/>
      <c r="D176" s="80"/>
      <c r="E176" s="80"/>
      <c r="F176" s="80"/>
      <c r="G176" s="80"/>
      <c r="H176" s="80"/>
      <c r="I176" s="80"/>
      <c r="J176" s="80"/>
      <c r="K176" s="80"/>
      <c r="L176" s="71"/>
      <c r="N176" s="58"/>
      <c r="O176" s="58"/>
    </row>
    <row r="177" spans="1:15" s="57" customFormat="1" ht="14.25" customHeight="1" x14ac:dyDescent="0.25">
      <c r="A177" s="77"/>
      <c r="B177" s="84"/>
      <c r="C177" s="80"/>
      <c r="D177" s="80"/>
      <c r="E177" s="80"/>
      <c r="F177" s="80"/>
      <c r="G177" s="80"/>
      <c r="H177" s="80"/>
      <c r="I177" s="80"/>
      <c r="J177" s="80"/>
      <c r="K177" s="80"/>
      <c r="L177" s="71"/>
      <c r="N177" s="58"/>
      <c r="O177" s="58"/>
    </row>
    <row r="178" spans="1:15" s="57" customFormat="1" ht="14.25" customHeight="1" x14ac:dyDescent="0.25">
      <c r="A178" s="77"/>
      <c r="B178" s="84"/>
      <c r="C178" s="80"/>
      <c r="D178" s="80"/>
      <c r="E178" s="80"/>
      <c r="F178" s="80"/>
      <c r="G178" s="80"/>
      <c r="H178" s="80"/>
      <c r="I178" s="80"/>
      <c r="J178" s="80"/>
      <c r="K178" s="80"/>
      <c r="L178" s="71"/>
      <c r="N178" s="58"/>
      <c r="O178" s="58"/>
    </row>
    <row r="179" spans="1:15" s="57" customFormat="1" ht="14.25" customHeight="1" x14ac:dyDescent="0.25">
      <c r="A179" s="77"/>
      <c r="B179" s="84"/>
      <c r="C179" s="80"/>
      <c r="D179" s="80"/>
      <c r="E179" s="80"/>
      <c r="F179" s="80"/>
      <c r="G179" s="80"/>
      <c r="H179" s="80"/>
      <c r="I179" s="80"/>
      <c r="J179" s="80"/>
      <c r="K179" s="80"/>
      <c r="L179" s="71"/>
      <c r="N179" s="58"/>
      <c r="O179" s="58"/>
    </row>
    <row r="180" spans="1:15" s="57" customFormat="1" ht="14.25" customHeight="1" x14ac:dyDescent="0.25">
      <c r="A180" s="77"/>
      <c r="B180" s="84"/>
      <c r="C180" s="80"/>
      <c r="D180" s="80"/>
      <c r="E180" s="80"/>
      <c r="F180" s="80"/>
      <c r="G180" s="80"/>
      <c r="H180" s="80"/>
      <c r="I180" s="80"/>
      <c r="J180" s="80"/>
      <c r="K180" s="80"/>
      <c r="L180" s="71"/>
      <c r="N180" s="58"/>
      <c r="O180" s="58"/>
    </row>
    <row r="181" spans="1:15" s="57" customFormat="1" ht="14.25" customHeight="1" x14ac:dyDescent="0.25">
      <c r="A181" s="77"/>
      <c r="B181" s="84"/>
      <c r="C181" s="80"/>
      <c r="D181" s="80"/>
      <c r="E181" s="80"/>
      <c r="F181" s="80"/>
      <c r="G181" s="80"/>
      <c r="H181" s="80"/>
      <c r="I181" s="80"/>
      <c r="J181" s="80"/>
      <c r="K181" s="80"/>
      <c r="L181" s="71"/>
      <c r="N181" s="58"/>
      <c r="O181" s="58"/>
    </row>
    <row r="182" spans="1:15" s="57" customFormat="1" ht="14.25" customHeight="1" x14ac:dyDescent="0.25">
      <c r="A182" s="77"/>
      <c r="B182" s="84"/>
      <c r="C182" s="80"/>
      <c r="D182" s="80"/>
      <c r="E182" s="80"/>
      <c r="F182" s="80"/>
      <c r="G182" s="80"/>
      <c r="H182" s="80"/>
      <c r="I182" s="80"/>
      <c r="J182" s="80"/>
      <c r="K182" s="80"/>
      <c r="L182" s="71"/>
      <c r="N182" s="58"/>
      <c r="O182" s="58"/>
    </row>
    <row r="183" spans="1:15" s="57" customFormat="1" ht="14.25" customHeight="1" x14ac:dyDescent="0.25">
      <c r="A183" s="77"/>
      <c r="B183" s="84"/>
      <c r="C183" s="80"/>
      <c r="D183" s="80"/>
      <c r="E183" s="80"/>
      <c r="F183" s="80"/>
      <c r="G183" s="80"/>
      <c r="H183" s="80"/>
      <c r="I183" s="80"/>
      <c r="J183" s="80"/>
      <c r="K183" s="80"/>
      <c r="L183" s="71"/>
      <c r="N183" s="58"/>
      <c r="O183" s="58"/>
    </row>
    <row r="184" spans="1:15" s="57" customFormat="1" ht="14.25" customHeight="1" x14ac:dyDescent="0.25">
      <c r="A184" s="77"/>
      <c r="B184" s="84"/>
      <c r="C184" s="80"/>
      <c r="D184" s="80"/>
      <c r="E184" s="80"/>
      <c r="F184" s="80"/>
      <c r="G184" s="80"/>
      <c r="H184" s="80"/>
      <c r="I184" s="80"/>
      <c r="J184" s="80"/>
      <c r="K184" s="80"/>
      <c r="L184" s="71"/>
      <c r="N184" s="58"/>
      <c r="O184" s="58"/>
    </row>
    <row r="185" spans="1:15" s="57" customFormat="1" ht="14.25" customHeight="1" x14ac:dyDescent="0.25">
      <c r="A185" s="77"/>
      <c r="B185" s="84"/>
      <c r="C185" s="80"/>
      <c r="D185" s="80"/>
      <c r="E185" s="80"/>
      <c r="F185" s="80"/>
      <c r="G185" s="80"/>
      <c r="H185" s="80"/>
      <c r="I185" s="80"/>
      <c r="J185" s="80"/>
      <c r="K185" s="80"/>
      <c r="L185" s="71"/>
      <c r="N185" s="58"/>
      <c r="O185" s="58"/>
    </row>
    <row r="186" spans="1:15" s="57" customFormat="1" ht="14.25" customHeight="1" x14ac:dyDescent="0.25">
      <c r="A186" s="77"/>
      <c r="B186" s="84"/>
      <c r="C186" s="80"/>
      <c r="D186" s="80"/>
      <c r="E186" s="80"/>
      <c r="F186" s="80"/>
      <c r="G186" s="80"/>
      <c r="H186" s="80"/>
      <c r="I186" s="80"/>
      <c r="J186" s="80"/>
      <c r="K186" s="80"/>
      <c r="L186" s="71"/>
      <c r="N186" s="58"/>
      <c r="O186" s="58"/>
    </row>
    <row r="187" spans="1:15" s="57" customFormat="1" ht="14.25" customHeight="1" x14ac:dyDescent="0.25">
      <c r="A187" s="77"/>
      <c r="B187" s="84"/>
      <c r="C187" s="80"/>
      <c r="D187" s="80"/>
      <c r="E187" s="80"/>
      <c r="F187" s="80"/>
      <c r="G187" s="80"/>
      <c r="H187" s="80"/>
      <c r="I187" s="80"/>
      <c r="J187" s="80"/>
      <c r="K187" s="80"/>
      <c r="L187" s="71"/>
      <c r="N187" s="58"/>
      <c r="O187" s="58"/>
    </row>
    <row r="188" spans="1:15" s="57" customFormat="1" ht="14.25" customHeight="1" x14ac:dyDescent="0.25">
      <c r="A188" s="77"/>
      <c r="B188" s="84"/>
      <c r="C188" s="80"/>
      <c r="D188" s="80"/>
      <c r="E188" s="80"/>
      <c r="F188" s="80"/>
      <c r="G188" s="80"/>
      <c r="H188" s="80"/>
      <c r="I188" s="80"/>
      <c r="J188" s="80"/>
      <c r="K188" s="80"/>
      <c r="L188" s="71"/>
      <c r="N188" s="58"/>
      <c r="O188" s="58"/>
    </row>
    <row r="189" spans="1:15" s="57" customFormat="1" ht="14.25" customHeight="1" x14ac:dyDescent="0.25">
      <c r="A189" s="77"/>
      <c r="B189" s="84"/>
      <c r="C189" s="80"/>
      <c r="D189" s="80"/>
      <c r="E189" s="80"/>
      <c r="F189" s="80"/>
      <c r="G189" s="80"/>
      <c r="H189" s="80"/>
      <c r="I189" s="80"/>
      <c r="J189" s="80"/>
      <c r="K189" s="80"/>
      <c r="L189" s="71"/>
      <c r="N189" s="58"/>
      <c r="O189" s="58"/>
    </row>
    <row r="190" spans="1:15" s="57" customFormat="1" ht="14.25" customHeight="1" x14ac:dyDescent="0.25">
      <c r="A190" s="77"/>
      <c r="B190" s="84"/>
      <c r="C190" s="80"/>
      <c r="D190" s="80"/>
      <c r="E190" s="80"/>
      <c r="F190" s="80"/>
      <c r="G190" s="80"/>
      <c r="H190" s="80"/>
      <c r="I190" s="80"/>
      <c r="J190" s="80"/>
      <c r="K190" s="80"/>
      <c r="L190" s="71"/>
      <c r="N190" s="58"/>
      <c r="O190" s="58"/>
    </row>
    <row r="191" spans="1:15" s="57" customFormat="1" ht="14.25" customHeight="1" x14ac:dyDescent="0.25">
      <c r="A191" s="77"/>
      <c r="B191" s="84"/>
      <c r="C191" s="80"/>
      <c r="D191" s="80"/>
      <c r="E191" s="80"/>
      <c r="F191" s="80"/>
      <c r="G191" s="80"/>
      <c r="H191" s="80"/>
      <c r="I191" s="80"/>
      <c r="J191" s="80"/>
      <c r="K191" s="80"/>
      <c r="L191" s="71"/>
      <c r="N191" s="58"/>
      <c r="O191" s="58"/>
    </row>
    <row r="192" spans="1:15" s="57" customFormat="1" ht="14.25" customHeight="1" x14ac:dyDescent="0.25">
      <c r="A192" s="77"/>
      <c r="B192" s="84"/>
      <c r="C192" s="80"/>
      <c r="D192" s="80"/>
      <c r="E192" s="80"/>
      <c r="F192" s="80"/>
      <c r="G192" s="80"/>
      <c r="H192" s="80"/>
      <c r="I192" s="80"/>
      <c r="J192" s="80"/>
      <c r="K192" s="80"/>
      <c r="L192" s="71"/>
      <c r="N192" s="58"/>
      <c r="O192" s="58"/>
    </row>
    <row r="193" spans="1:15" s="57" customFormat="1" ht="14.25" customHeight="1" x14ac:dyDescent="0.25">
      <c r="A193" s="77"/>
      <c r="B193" s="84"/>
      <c r="C193" s="80"/>
      <c r="D193" s="80"/>
      <c r="E193" s="80"/>
      <c r="F193" s="80"/>
      <c r="G193" s="80"/>
      <c r="H193" s="80"/>
      <c r="I193" s="80"/>
      <c r="J193" s="80"/>
      <c r="K193" s="80"/>
      <c r="L193" s="71"/>
      <c r="N193" s="58"/>
      <c r="O193" s="58"/>
    </row>
    <row r="194" spans="1:15" s="57" customFormat="1" ht="14.25" customHeight="1" x14ac:dyDescent="0.25">
      <c r="A194" s="77"/>
      <c r="B194" s="84"/>
      <c r="C194" s="80"/>
      <c r="D194" s="80"/>
      <c r="E194" s="80"/>
      <c r="F194" s="80"/>
      <c r="G194" s="80"/>
      <c r="H194" s="80"/>
      <c r="I194" s="80"/>
      <c r="J194" s="80"/>
      <c r="K194" s="80"/>
      <c r="L194" s="71"/>
      <c r="N194" s="58"/>
      <c r="O194" s="58"/>
    </row>
    <row r="195" spans="1:15" s="57" customFormat="1" ht="14.25" customHeight="1" x14ac:dyDescent="0.25">
      <c r="A195" s="77"/>
      <c r="B195" s="84"/>
      <c r="C195" s="80"/>
      <c r="D195" s="80"/>
      <c r="E195" s="80"/>
      <c r="F195" s="80"/>
      <c r="G195" s="80"/>
      <c r="H195" s="80"/>
      <c r="I195" s="80"/>
      <c r="J195" s="80"/>
      <c r="K195" s="80"/>
      <c r="L195" s="71"/>
      <c r="N195" s="58"/>
      <c r="O195" s="58"/>
    </row>
    <row r="196" spans="1:15" s="57" customFormat="1" ht="14.25" customHeight="1" x14ac:dyDescent="0.25">
      <c r="A196" s="77"/>
      <c r="B196" s="84"/>
      <c r="C196" s="80"/>
      <c r="D196" s="80"/>
      <c r="E196" s="80"/>
      <c r="F196" s="80"/>
      <c r="G196" s="80"/>
      <c r="H196" s="80"/>
      <c r="I196" s="80"/>
      <c r="J196" s="80"/>
      <c r="K196" s="80"/>
      <c r="L196" s="71"/>
      <c r="N196" s="58"/>
      <c r="O196" s="58"/>
    </row>
    <row r="197" spans="1:15" s="57" customFormat="1" ht="14.25" customHeight="1" x14ac:dyDescent="0.25">
      <c r="A197" s="77"/>
      <c r="B197" s="84"/>
      <c r="C197" s="80"/>
      <c r="D197" s="80"/>
      <c r="E197" s="80"/>
      <c r="F197" s="80"/>
      <c r="G197" s="80"/>
      <c r="H197" s="80"/>
      <c r="I197" s="80"/>
      <c r="J197" s="80"/>
      <c r="K197" s="80"/>
      <c r="L197" s="71"/>
      <c r="N197" s="58"/>
      <c r="O197" s="58"/>
    </row>
    <row r="198" spans="1:15" s="57" customFormat="1" ht="14.25" customHeight="1" x14ac:dyDescent="0.25">
      <c r="A198" s="77"/>
      <c r="B198" s="84"/>
      <c r="C198" s="80"/>
      <c r="D198" s="80"/>
      <c r="E198" s="80"/>
      <c r="F198" s="80"/>
      <c r="G198" s="80"/>
      <c r="H198" s="80"/>
      <c r="I198" s="80"/>
      <c r="J198" s="80"/>
      <c r="K198" s="80"/>
      <c r="L198" s="71"/>
      <c r="N198" s="58"/>
      <c r="O198" s="58"/>
    </row>
    <row r="199" spans="1:15" s="57" customFormat="1" ht="14.25" customHeight="1" x14ac:dyDescent="0.25">
      <c r="A199" s="77"/>
      <c r="B199" s="84"/>
      <c r="C199" s="80"/>
      <c r="D199" s="80"/>
      <c r="E199" s="80"/>
      <c r="F199" s="80"/>
      <c r="G199" s="80"/>
      <c r="H199" s="80"/>
      <c r="I199" s="80"/>
      <c r="J199" s="80"/>
      <c r="K199" s="80"/>
      <c r="L199" s="71"/>
      <c r="N199" s="58"/>
      <c r="O199" s="58"/>
    </row>
    <row r="200" spans="1:15" s="57" customFormat="1" ht="14.25" customHeight="1" x14ac:dyDescent="0.25">
      <c r="A200" s="77"/>
      <c r="B200" s="84"/>
      <c r="C200" s="80"/>
      <c r="D200" s="80"/>
      <c r="E200" s="80"/>
      <c r="F200" s="80"/>
      <c r="G200" s="80"/>
      <c r="H200" s="80"/>
      <c r="I200" s="80"/>
      <c r="J200" s="80"/>
      <c r="K200" s="80"/>
      <c r="L200" s="71"/>
      <c r="N200" s="58"/>
      <c r="O200" s="58"/>
    </row>
    <row r="201" spans="1:15" s="57" customFormat="1" ht="14.25" customHeight="1" x14ac:dyDescent="0.25">
      <c r="A201" s="77"/>
      <c r="B201" s="84"/>
      <c r="C201" s="80"/>
      <c r="D201" s="80"/>
      <c r="E201" s="80"/>
      <c r="F201" s="80"/>
      <c r="G201" s="80"/>
      <c r="H201" s="80"/>
      <c r="I201" s="80"/>
      <c r="J201" s="80"/>
      <c r="K201" s="80"/>
      <c r="L201" s="71"/>
      <c r="N201" s="58"/>
      <c r="O201" s="58"/>
    </row>
    <row r="202" spans="1:15" s="57" customFormat="1" ht="14.25" customHeight="1" x14ac:dyDescent="0.25">
      <c r="A202" s="77"/>
      <c r="B202" s="84"/>
      <c r="C202" s="80"/>
      <c r="D202" s="80"/>
      <c r="E202" s="80"/>
      <c r="F202" s="80"/>
      <c r="G202" s="80"/>
      <c r="H202" s="80"/>
      <c r="I202" s="80"/>
      <c r="J202" s="80"/>
      <c r="K202" s="80"/>
      <c r="L202" s="71"/>
      <c r="N202" s="58"/>
      <c r="O202" s="58"/>
    </row>
    <row r="203" spans="1:15" s="57" customFormat="1" ht="14.25" customHeight="1" x14ac:dyDescent="0.25">
      <c r="A203" s="77"/>
      <c r="B203" s="84"/>
      <c r="C203" s="80"/>
      <c r="D203" s="80"/>
      <c r="E203" s="80"/>
      <c r="F203" s="80"/>
      <c r="G203" s="80"/>
      <c r="H203" s="80"/>
      <c r="I203" s="80"/>
      <c r="J203" s="80"/>
      <c r="K203" s="80"/>
      <c r="L203" s="71"/>
      <c r="N203" s="58"/>
      <c r="O203" s="58"/>
    </row>
    <row r="204" spans="1:15" s="57" customFormat="1" ht="14.25" customHeight="1" x14ac:dyDescent="0.25">
      <c r="A204" s="77"/>
      <c r="B204" s="84"/>
      <c r="C204" s="80"/>
      <c r="D204" s="80"/>
      <c r="E204" s="80"/>
      <c r="F204" s="80"/>
      <c r="G204" s="80"/>
      <c r="H204" s="80"/>
      <c r="I204" s="80"/>
      <c r="J204" s="80"/>
      <c r="K204" s="80"/>
      <c r="L204" s="71"/>
      <c r="N204" s="58"/>
      <c r="O204" s="58"/>
    </row>
    <row r="205" spans="1:15" s="57" customFormat="1" ht="14.25" customHeight="1" x14ac:dyDescent="0.25">
      <c r="A205" s="77"/>
      <c r="B205" s="84"/>
      <c r="C205" s="80"/>
      <c r="D205" s="80"/>
      <c r="E205" s="80"/>
      <c r="F205" s="80"/>
      <c r="G205" s="80"/>
      <c r="H205" s="80"/>
      <c r="I205" s="80"/>
      <c r="J205" s="80"/>
      <c r="K205" s="80"/>
      <c r="L205" s="71"/>
      <c r="N205" s="58"/>
      <c r="O205" s="58"/>
    </row>
    <row r="206" spans="1:15" s="57" customFormat="1" ht="14.25" customHeight="1" x14ac:dyDescent="0.25">
      <c r="A206" s="77"/>
      <c r="B206" s="84"/>
      <c r="C206" s="80"/>
      <c r="D206" s="80"/>
      <c r="E206" s="80"/>
      <c r="F206" s="80"/>
      <c r="G206" s="80"/>
      <c r="H206" s="80"/>
      <c r="I206" s="80"/>
      <c r="J206" s="80"/>
      <c r="K206" s="80"/>
      <c r="L206" s="71"/>
      <c r="N206" s="58"/>
      <c r="O206" s="58"/>
    </row>
    <row r="207" spans="1:15" s="57" customFormat="1" ht="14.25" customHeight="1" x14ac:dyDescent="0.25">
      <c r="A207" s="77"/>
      <c r="B207" s="84"/>
      <c r="C207" s="80"/>
      <c r="D207" s="80"/>
      <c r="E207" s="80"/>
      <c r="F207" s="80"/>
      <c r="G207" s="80"/>
      <c r="H207" s="80"/>
      <c r="I207" s="80"/>
      <c r="J207" s="80"/>
      <c r="K207" s="80"/>
      <c r="L207" s="71"/>
      <c r="N207" s="58"/>
      <c r="O207" s="58"/>
    </row>
    <row r="208" spans="1:15" s="57" customFormat="1" ht="14.25" customHeight="1" x14ac:dyDescent="0.25">
      <c r="A208" s="77"/>
      <c r="B208" s="84"/>
      <c r="C208" s="80"/>
      <c r="D208" s="80"/>
      <c r="E208" s="80"/>
      <c r="F208" s="80"/>
      <c r="G208" s="80"/>
      <c r="H208" s="80"/>
      <c r="I208" s="80"/>
      <c r="J208" s="80"/>
      <c r="K208" s="80"/>
      <c r="L208" s="71"/>
      <c r="N208" s="58"/>
      <c r="O208" s="58"/>
    </row>
    <row r="209" spans="1:15" s="57" customFormat="1" ht="14.25" customHeight="1" x14ac:dyDescent="0.25">
      <c r="A209" s="77"/>
      <c r="B209" s="84"/>
      <c r="C209" s="80"/>
      <c r="D209" s="80"/>
      <c r="E209" s="80"/>
      <c r="F209" s="80"/>
      <c r="G209" s="80"/>
      <c r="H209" s="80"/>
      <c r="I209" s="80"/>
      <c r="J209" s="80"/>
      <c r="K209" s="80"/>
      <c r="L209" s="71"/>
      <c r="N209" s="58"/>
      <c r="O209" s="58"/>
    </row>
    <row r="210" spans="1:15" s="57" customFormat="1" ht="14.25" customHeight="1" x14ac:dyDescent="0.25">
      <c r="A210" s="77"/>
      <c r="B210" s="84"/>
      <c r="C210" s="80"/>
      <c r="D210" s="80"/>
      <c r="E210" s="80"/>
      <c r="F210" s="80"/>
      <c r="G210" s="80"/>
      <c r="H210" s="80"/>
      <c r="I210" s="80"/>
      <c r="J210" s="80"/>
      <c r="K210" s="80"/>
      <c r="L210" s="71"/>
      <c r="N210" s="58"/>
      <c r="O210" s="58"/>
    </row>
    <row r="211" spans="1:15" s="57" customFormat="1" ht="14.25" customHeight="1" x14ac:dyDescent="0.25">
      <c r="A211" s="77"/>
      <c r="B211" s="84"/>
      <c r="C211" s="80"/>
      <c r="D211" s="80"/>
      <c r="E211" s="80"/>
      <c r="F211" s="80"/>
      <c r="G211" s="80"/>
      <c r="H211" s="80"/>
      <c r="I211" s="80"/>
      <c r="J211" s="80"/>
      <c r="K211" s="80"/>
      <c r="L211" s="71"/>
      <c r="N211" s="58"/>
      <c r="O211" s="58"/>
    </row>
    <row r="212" spans="1:15" s="57" customFormat="1" ht="14.25" customHeight="1" x14ac:dyDescent="0.25">
      <c r="A212" s="77"/>
      <c r="B212" s="84"/>
      <c r="C212" s="80"/>
      <c r="D212" s="80"/>
      <c r="E212" s="80"/>
      <c r="F212" s="80"/>
      <c r="G212" s="80"/>
      <c r="H212" s="80"/>
      <c r="I212" s="80"/>
      <c r="J212" s="80"/>
      <c r="K212" s="80"/>
      <c r="L212" s="71"/>
      <c r="N212" s="58"/>
      <c r="O212" s="58"/>
    </row>
    <row r="213" spans="1:15" s="57" customFormat="1" ht="14.25" customHeight="1" x14ac:dyDescent="0.25">
      <c r="A213" s="77"/>
      <c r="B213" s="84"/>
      <c r="C213" s="80"/>
      <c r="D213" s="80"/>
      <c r="E213" s="80"/>
      <c r="F213" s="80"/>
      <c r="G213" s="80"/>
      <c r="H213" s="80"/>
      <c r="I213" s="80"/>
      <c r="J213" s="80"/>
      <c r="K213" s="80"/>
      <c r="L213" s="71"/>
      <c r="N213" s="58"/>
      <c r="O213" s="58"/>
    </row>
    <row r="214" spans="1:15" s="57" customFormat="1" ht="14.25" customHeight="1" x14ac:dyDescent="0.25">
      <c r="A214" s="77"/>
      <c r="B214" s="84"/>
      <c r="C214" s="80"/>
      <c r="D214" s="80"/>
      <c r="E214" s="80"/>
      <c r="F214" s="80"/>
      <c r="G214" s="80"/>
      <c r="H214" s="80"/>
      <c r="I214" s="80"/>
      <c r="J214" s="80"/>
      <c r="K214" s="80"/>
      <c r="L214" s="71"/>
      <c r="N214" s="58"/>
      <c r="O214" s="58"/>
    </row>
    <row r="215" spans="1:15" s="57" customFormat="1" ht="14.25" customHeight="1" x14ac:dyDescent="0.25">
      <c r="A215" s="77"/>
      <c r="B215" s="84"/>
      <c r="C215" s="80"/>
      <c r="D215" s="80"/>
      <c r="E215" s="80"/>
      <c r="F215" s="80"/>
      <c r="G215" s="80"/>
      <c r="H215" s="80"/>
      <c r="I215" s="80"/>
      <c r="J215" s="80"/>
      <c r="K215" s="80"/>
      <c r="L215" s="71"/>
      <c r="N215" s="58"/>
      <c r="O215" s="58"/>
    </row>
    <row r="216" spans="1:15" s="57" customFormat="1" ht="14.25" customHeight="1" x14ac:dyDescent="0.25">
      <c r="A216" s="77"/>
      <c r="B216" s="84"/>
      <c r="C216" s="80"/>
      <c r="D216" s="80"/>
      <c r="E216" s="80"/>
      <c r="F216" s="80"/>
      <c r="G216" s="80"/>
      <c r="H216" s="80"/>
      <c r="I216" s="80"/>
      <c r="J216" s="80"/>
      <c r="K216" s="80"/>
      <c r="L216" s="71"/>
      <c r="N216" s="58"/>
      <c r="O216" s="58"/>
    </row>
    <row r="217" spans="1:15" s="57" customFormat="1" ht="14.25" customHeight="1" x14ac:dyDescent="0.25">
      <c r="A217" s="77"/>
      <c r="B217" s="84"/>
      <c r="C217" s="80"/>
      <c r="D217" s="80"/>
      <c r="E217" s="80"/>
      <c r="F217" s="80"/>
      <c r="G217" s="80"/>
      <c r="H217" s="80"/>
      <c r="I217" s="80"/>
      <c r="J217" s="80"/>
      <c r="K217" s="80"/>
      <c r="L217" s="71"/>
      <c r="N217" s="58"/>
      <c r="O217" s="58"/>
    </row>
    <row r="218" spans="1:15" s="57" customFormat="1" ht="14.25" customHeight="1" x14ac:dyDescent="0.25">
      <c r="A218" s="77"/>
      <c r="B218" s="84"/>
      <c r="C218" s="80"/>
      <c r="D218" s="80"/>
      <c r="E218" s="80"/>
      <c r="F218" s="80"/>
      <c r="G218" s="80"/>
      <c r="H218" s="80"/>
      <c r="I218" s="80"/>
      <c r="J218" s="80"/>
      <c r="K218" s="80"/>
      <c r="L218" s="71"/>
      <c r="N218" s="58"/>
      <c r="O218" s="58"/>
    </row>
    <row r="219" spans="1:15" s="57" customFormat="1" ht="14.25" customHeight="1" x14ac:dyDescent="0.25">
      <c r="A219" s="77"/>
      <c r="B219" s="84"/>
      <c r="C219" s="80"/>
      <c r="D219" s="80"/>
      <c r="E219" s="80"/>
      <c r="F219" s="80"/>
      <c r="G219" s="80"/>
      <c r="H219" s="80"/>
      <c r="I219" s="80"/>
      <c r="J219" s="80"/>
      <c r="K219" s="80"/>
      <c r="L219" s="71"/>
      <c r="N219" s="58"/>
      <c r="O219" s="58"/>
    </row>
    <row r="220" spans="1:15" s="57" customFormat="1" ht="14.25" customHeight="1" x14ac:dyDescent="0.25">
      <c r="A220" s="77"/>
      <c r="B220" s="84"/>
      <c r="C220" s="80"/>
      <c r="D220" s="80"/>
      <c r="E220" s="80"/>
      <c r="F220" s="80"/>
      <c r="G220" s="80"/>
      <c r="H220" s="80"/>
      <c r="I220" s="80"/>
      <c r="J220" s="80"/>
      <c r="K220" s="80"/>
      <c r="L220" s="71"/>
      <c r="N220" s="58"/>
      <c r="O220" s="58"/>
    </row>
    <row r="221" spans="1:15" s="57" customFormat="1" ht="14.25" customHeight="1" x14ac:dyDescent="0.25">
      <c r="A221" s="77"/>
      <c r="B221" s="84"/>
      <c r="C221" s="80"/>
      <c r="D221" s="80"/>
      <c r="E221" s="80"/>
      <c r="F221" s="80"/>
      <c r="G221" s="80"/>
      <c r="H221" s="80"/>
      <c r="I221" s="80"/>
      <c r="J221" s="80"/>
      <c r="K221" s="80"/>
      <c r="L221" s="71"/>
      <c r="N221" s="58"/>
      <c r="O221" s="58"/>
    </row>
    <row r="222" spans="1:15" s="57" customFormat="1" ht="14.25" customHeight="1" x14ac:dyDescent="0.25">
      <c r="A222" s="77"/>
      <c r="B222" s="84"/>
      <c r="C222" s="80"/>
      <c r="D222" s="80"/>
      <c r="E222" s="80"/>
      <c r="F222" s="80"/>
      <c r="G222" s="80"/>
      <c r="H222" s="80"/>
      <c r="I222" s="80"/>
      <c r="J222" s="80"/>
      <c r="K222" s="80"/>
      <c r="L222" s="71"/>
      <c r="N222" s="58"/>
      <c r="O222" s="58"/>
    </row>
    <row r="223" spans="1:15" s="57" customFormat="1" ht="14.25" customHeight="1" x14ac:dyDescent="0.25">
      <c r="A223" s="77"/>
      <c r="B223" s="84"/>
      <c r="C223" s="80"/>
      <c r="D223" s="80"/>
      <c r="E223" s="80"/>
      <c r="F223" s="80"/>
      <c r="G223" s="80"/>
      <c r="H223" s="80"/>
      <c r="I223" s="80"/>
      <c r="J223" s="80"/>
      <c r="K223" s="80"/>
      <c r="L223" s="71"/>
      <c r="N223" s="58"/>
      <c r="O223" s="58"/>
    </row>
    <row r="224" spans="1:15" s="57" customFormat="1" ht="14.25" customHeight="1" x14ac:dyDescent="0.25">
      <c r="A224" s="77"/>
      <c r="B224" s="84"/>
      <c r="C224" s="80"/>
      <c r="D224" s="80"/>
      <c r="E224" s="80"/>
      <c r="F224" s="80"/>
      <c r="G224" s="80"/>
      <c r="H224" s="80"/>
      <c r="I224" s="80"/>
      <c r="J224" s="80"/>
      <c r="K224" s="80"/>
      <c r="L224" s="71"/>
      <c r="N224" s="58"/>
      <c r="O224" s="58"/>
    </row>
    <row r="225" spans="1:15" s="57" customFormat="1" ht="14.25" customHeight="1" x14ac:dyDescent="0.25">
      <c r="A225" s="77"/>
      <c r="B225" s="84"/>
      <c r="C225" s="80"/>
      <c r="D225" s="80"/>
      <c r="E225" s="80"/>
      <c r="F225" s="80"/>
      <c r="G225" s="80"/>
      <c r="H225" s="80"/>
      <c r="I225" s="80"/>
      <c r="J225" s="80"/>
      <c r="K225" s="80"/>
      <c r="L225" s="71"/>
      <c r="N225" s="58"/>
      <c r="O225" s="58"/>
    </row>
    <row r="226" spans="1:15" s="57" customFormat="1" ht="14.25" customHeight="1" x14ac:dyDescent="0.25">
      <c r="A226" s="77"/>
      <c r="B226" s="84"/>
      <c r="C226" s="80"/>
      <c r="D226" s="80"/>
      <c r="E226" s="80"/>
      <c r="F226" s="80"/>
      <c r="G226" s="80"/>
      <c r="H226" s="80"/>
      <c r="I226" s="80"/>
      <c r="J226" s="80"/>
      <c r="K226" s="80"/>
      <c r="L226" s="71"/>
      <c r="N226" s="58"/>
      <c r="O226" s="58"/>
    </row>
    <row r="227" spans="1:15" s="57" customFormat="1" ht="14.25" customHeight="1" x14ac:dyDescent="0.25">
      <c r="A227" s="77"/>
      <c r="B227" s="84"/>
      <c r="C227" s="80"/>
      <c r="D227" s="80"/>
      <c r="E227" s="80"/>
      <c r="F227" s="80"/>
      <c r="G227" s="80"/>
      <c r="H227" s="80"/>
      <c r="I227" s="80"/>
      <c r="J227" s="80"/>
      <c r="K227" s="80"/>
      <c r="L227" s="71"/>
      <c r="N227" s="58"/>
      <c r="O227" s="58"/>
    </row>
    <row r="228" spans="1:15" s="57" customFormat="1" ht="14.25" customHeight="1" x14ac:dyDescent="0.25">
      <c r="A228" s="77"/>
      <c r="B228" s="84"/>
      <c r="C228" s="80"/>
      <c r="D228" s="80"/>
      <c r="E228" s="80"/>
      <c r="F228" s="80"/>
      <c r="G228" s="80"/>
      <c r="H228" s="80"/>
      <c r="I228" s="80"/>
      <c r="J228" s="80"/>
      <c r="K228" s="80"/>
      <c r="L228" s="71"/>
      <c r="N228" s="58"/>
      <c r="O228" s="58"/>
    </row>
    <row r="229" spans="1:15" s="57" customFormat="1" ht="14.25" customHeight="1" x14ac:dyDescent="0.25">
      <c r="A229" s="77"/>
      <c r="B229" s="84"/>
      <c r="C229" s="80"/>
      <c r="D229" s="80"/>
      <c r="E229" s="80"/>
      <c r="F229" s="80"/>
      <c r="G229" s="80"/>
      <c r="H229" s="80"/>
      <c r="I229" s="80"/>
      <c r="J229" s="80"/>
      <c r="K229" s="80"/>
      <c r="L229" s="71"/>
      <c r="N229" s="58"/>
      <c r="O229" s="58"/>
    </row>
    <row r="230" spans="1:15" s="57" customFormat="1" ht="14.25" customHeight="1" x14ac:dyDescent="0.25">
      <c r="A230" s="77"/>
      <c r="B230" s="84"/>
      <c r="C230" s="80"/>
      <c r="D230" s="80"/>
      <c r="E230" s="80"/>
      <c r="F230" s="80"/>
      <c r="G230" s="80"/>
      <c r="H230" s="80"/>
      <c r="I230" s="80"/>
      <c r="J230" s="80"/>
      <c r="K230" s="80"/>
      <c r="L230" s="71"/>
      <c r="N230" s="58"/>
      <c r="O230" s="58"/>
    </row>
    <row r="231" spans="1:15" s="57" customFormat="1" ht="14.25" customHeight="1" x14ac:dyDescent="0.25">
      <c r="A231" s="77"/>
      <c r="B231" s="84"/>
      <c r="C231" s="80"/>
      <c r="D231" s="80"/>
      <c r="E231" s="80"/>
      <c r="F231" s="80"/>
      <c r="G231" s="80"/>
      <c r="H231" s="80"/>
      <c r="I231" s="80"/>
      <c r="J231" s="80"/>
      <c r="K231" s="80"/>
      <c r="L231" s="71"/>
      <c r="N231" s="58"/>
      <c r="O231" s="58"/>
    </row>
    <row r="232" spans="1:15" s="57" customFormat="1" ht="14.25" customHeight="1" x14ac:dyDescent="0.25">
      <c r="A232" s="77"/>
      <c r="B232" s="84"/>
      <c r="C232" s="80"/>
      <c r="D232" s="80"/>
      <c r="E232" s="80"/>
      <c r="F232" s="80"/>
      <c r="G232" s="80"/>
      <c r="H232" s="80"/>
      <c r="I232" s="80"/>
      <c r="J232" s="80"/>
      <c r="K232" s="80"/>
      <c r="L232" s="71"/>
      <c r="N232" s="58"/>
      <c r="O232" s="58"/>
    </row>
    <row r="233" spans="1:15" s="57" customFormat="1" ht="14.25" customHeight="1" x14ac:dyDescent="0.25">
      <c r="A233" s="77"/>
      <c r="B233" s="84"/>
      <c r="C233" s="80"/>
      <c r="D233" s="80"/>
      <c r="E233" s="80"/>
      <c r="F233" s="80"/>
      <c r="G233" s="80"/>
      <c r="H233" s="80"/>
      <c r="I233" s="80"/>
      <c r="J233" s="80"/>
      <c r="K233" s="80"/>
      <c r="L233" s="71"/>
      <c r="N233" s="58"/>
      <c r="O233" s="58"/>
    </row>
    <row r="234" spans="1:15" s="57" customFormat="1" ht="14.25" customHeight="1" x14ac:dyDescent="0.25">
      <c r="A234" s="77"/>
      <c r="B234" s="84"/>
      <c r="C234" s="80"/>
      <c r="D234" s="80"/>
      <c r="E234" s="80"/>
      <c r="F234" s="80"/>
      <c r="G234" s="80"/>
      <c r="H234" s="80"/>
      <c r="I234" s="80"/>
      <c r="J234" s="80"/>
      <c r="K234" s="80"/>
      <c r="L234" s="71"/>
      <c r="N234" s="58"/>
      <c r="O234" s="58"/>
    </row>
    <row r="235" spans="1:15" s="57" customFormat="1" ht="14.25" customHeight="1" x14ac:dyDescent="0.25">
      <c r="A235" s="77"/>
      <c r="B235" s="84"/>
      <c r="C235" s="80"/>
      <c r="D235" s="80"/>
      <c r="E235" s="80"/>
      <c r="F235" s="80"/>
      <c r="G235" s="80"/>
      <c r="H235" s="80"/>
      <c r="I235" s="80"/>
      <c r="J235" s="80"/>
      <c r="K235" s="80"/>
      <c r="L235" s="71"/>
      <c r="N235" s="58"/>
      <c r="O235" s="58"/>
    </row>
    <row r="236" spans="1:15" s="57" customFormat="1" ht="14.25" customHeight="1" x14ac:dyDescent="0.25">
      <c r="A236" s="77"/>
      <c r="B236" s="84"/>
      <c r="C236" s="80"/>
      <c r="D236" s="80"/>
      <c r="E236" s="80"/>
      <c r="F236" s="80"/>
      <c r="G236" s="80"/>
      <c r="H236" s="80"/>
      <c r="I236" s="80"/>
      <c r="J236" s="80"/>
      <c r="K236" s="80"/>
      <c r="L236" s="71"/>
      <c r="N236" s="58"/>
      <c r="O236" s="58"/>
    </row>
    <row r="237" spans="1:15" s="57" customFormat="1" ht="14.25" customHeight="1" x14ac:dyDescent="0.25">
      <c r="A237" s="77"/>
      <c r="B237" s="84"/>
      <c r="C237" s="80"/>
      <c r="D237" s="80"/>
      <c r="E237" s="80"/>
      <c r="F237" s="80"/>
      <c r="G237" s="80"/>
      <c r="H237" s="80"/>
      <c r="I237" s="80"/>
      <c r="J237" s="80"/>
      <c r="K237" s="80"/>
      <c r="L237" s="71"/>
      <c r="N237" s="58"/>
      <c r="O237" s="58"/>
    </row>
    <row r="238" spans="1:15" s="57" customFormat="1" ht="14.25" customHeight="1" x14ac:dyDescent="0.25">
      <c r="A238" s="77"/>
      <c r="B238" s="84"/>
      <c r="C238" s="80"/>
      <c r="D238" s="80"/>
      <c r="E238" s="80"/>
      <c r="F238" s="80"/>
      <c r="G238" s="80"/>
      <c r="H238" s="80"/>
      <c r="I238" s="80"/>
      <c r="J238" s="80"/>
      <c r="K238" s="80"/>
      <c r="L238" s="71"/>
      <c r="N238" s="58"/>
      <c r="O238" s="58"/>
    </row>
    <row r="239" spans="1:15" s="57" customFormat="1" ht="14.25" customHeight="1" x14ac:dyDescent="0.25">
      <c r="A239" s="77"/>
      <c r="B239" s="84"/>
      <c r="C239" s="80"/>
      <c r="D239" s="80"/>
      <c r="E239" s="80"/>
      <c r="F239" s="80"/>
      <c r="G239" s="80"/>
      <c r="H239" s="80"/>
      <c r="I239" s="80"/>
      <c r="J239" s="80"/>
      <c r="K239" s="80"/>
      <c r="L239" s="71"/>
      <c r="N239" s="58"/>
      <c r="O239" s="58"/>
    </row>
    <row r="240" spans="1:15" s="57" customFormat="1" ht="14.25" customHeight="1" x14ac:dyDescent="0.25">
      <c r="A240" s="77"/>
      <c r="B240" s="84"/>
      <c r="C240" s="80"/>
      <c r="D240" s="80"/>
      <c r="E240" s="80"/>
      <c r="F240" s="80"/>
      <c r="G240" s="80"/>
      <c r="H240" s="80"/>
      <c r="I240" s="80"/>
      <c r="J240" s="80"/>
      <c r="K240" s="80"/>
      <c r="L240" s="71"/>
      <c r="N240" s="58"/>
      <c r="O240" s="58"/>
    </row>
    <row r="241" spans="1:15" s="57" customFormat="1" ht="14.25" customHeight="1" x14ac:dyDescent="0.25">
      <c r="A241" s="77"/>
      <c r="B241" s="84"/>
      <c r="C241" s="80"/>
      <c r="D241" s="80"/>
      <c r="E241" s="80"/>
      <c r="F241" s="80"/>
      <c r="G241" s="80"/>
      <c r="H241" s="80"/>
      <c r="I241" s="80"/>
      <c r="J241" s="80"/>
      <c r="K241" s="80"/>
      <c r="L241" s="71"/>
      <c r="N241" s="58"/>
      <c r="O241" s="58"/>
    </row>
    <row r="242" spans="1:15" s="57" customFormat="1" ht="14.25" customHeight="1" x14ac:dyDescent="0.25">
      <c r="A242" s="77"/>
      <c r="B242" s="84"/>
      <c r="C242" s="80"/>
      <c r="D242" s="80"/>
      <c r="E242" s="80"/>
      <c r="F242" s="80"/>
      <c r="G242" s="80"/>
      <c r="H242" s="80"/>
      <c r="I242" s="80"/>
      <c r="J242" s="80"/>
      <c r="K242" s="80"/>
      <c r="L242" s="71"/>
      <c r="N242" s="58"/>
      <c r="O242" s="58"/>
    </row>
    <row r="243" spans="1:15" s="57" customFormat="1" ht="14.25" customHeight="1" x14ac:dyDescent="0.25">
      <c r="A243" s="77"/>
      <c r="B243" s="84"/>
      <c r="C243" s="80"/>
      <c r="D243" s="80"/>
      <c r="E243" s="80"/>
      <c r="F243" s="80"/>
      <c r="G243" s="80"/>
      <c r="H243" s="80"/>
      <c r="I243" s="80"/>
      <c r="J243" s="80"/>
      <c r="K243" s="80"/>
      <c r="L243" s="71"/>
      <c r="N243" s="58"/>
      <c r="O243" s="58"/>
    </row>
    <row r="244" spans="1:15" s="57" customFormat="1" ht="14.25" customHeight="1" x14ac:dyDescent="0.25">
      <c r="A244" s="77"/>
      <c r="B244" s="84"/>
      <c r="C244" s="80"/>
      <c r="D244" s="80"/>
      <c r="E244" s="80"/>
      <c r="F244" s="80"/>
      <c r="G244" s="80"/>
      <c r="H244" s="80"/>
      <c r="I244" s="80"/>
      <c r="J244" s="80"/>
      <c r="K244" s="80"/>
      <c r="L244" s="71"/>
      <c r="N244" s="58"/>
      <c r="O244" s="58"/>
    </row>
    <row r="245" spans="1:15" s="57" customFormat="1" ht="14.25" customHeight="1" x14ac:dyDescent="0.25">
      <c r="A245" s="77"/>
      <c r="B245" s="84"/>
      <c r="C245" s="80"/>
      <c r="D245" s="80"/>
      <c r="E245" s="80"/>
      <c r="F245" s="80"/>
      <c r="G245" s="80"/>
      <c r="H245" s="80"/>
      <c r="I245" s="80"/>
      <c r="J245" s="80"/>
      <c r="K245" s="80"/>
      <c r="L245" s="71"/>
      <c r="N245" s="58"/>
      <c r="O245" s="58"/>
    </row>
    <row r="246" spans="1:15" s="57" customFormat="1" ht="14.25" customHeight="1" x14ac:dyDescent="0.25">
      <c r="A246" s="77"/>
      <c r="B246" s="84"/>
      <c r="C246" s="80"/>
      <c r="D246" s="80"/>
      <c r="E246" s="80"/>
      <c r="F246" s="80"/>
      <c r="G246" s="80"/>
      <c r="H246" s="80"/>
      <c r="I246" s="80"/>
      <c r="J246" s="80"/>
      <c r="K246" s="80"/>
      <c r="L246" s="71"/>
      <c r="N246" s="58"/>
      <c r="O246" s="58"/>
    </row>
    <row r="247" spans="1:15" s="57" customFormat="1" ht="14.25" customHeight="1" x14ac:dyDescent="0.25">
      <c r="A247" s="77"/>
      <c r="B247" s="84"/>
      <c r="C247" s="80"/>
      <c r="D247" s="80"/>
      <c r="E247" s="80"/>
      <c r="F247" s="80"/>
      <c r="G247" s="80"/>
      <c r="H247" s="80"/>
      <c r="I247" s="80"/>
      <c r="J247" s="80"/>
      <c r="K247" s="80"/>
      <c r="L247" s="71"/>
      <c r="N247" s="58"/>
      <c r="O247" s="58"/>
    </row>
    <row r="248" spans="1:15" s="57" customFormat="1" ht="14.25" customHeight="1" x14ac:dyDescent="0.25">
      <c r="A248" s="77"/>
      <c r="B248" s="84"/>
      <c r="C248" s="80"/>
      <c r="D248" s="80"/>
      <c r="E248" s="80"/>
      <c r="F248" s="80"/>
      <c r="G248" s="80"/>
      <c r="H248" s="80"/>
      <c r="I248" s="80"/>
      <c r="J248" s="80"/>
      <c r="K248" s="80"/>
      <c r="L248" s="71"/>
      <c r="N248" s="58"/>
      <c r="O248" s="58"/>
    </row>
    <row r="249" spans="1:15" s="57" customFormat="1" ht="14.25" customHeight="1" x14ac:dyDescent="0.25">
      <c r="A249" s="77"/>
      <c r="B249" s="84"/>
      <c r="C249" s="80"/>
      <c r="D249" s="80"/>
      <c r="E249" s="80"/>
      <c r="F249" s="80"/>
      <c r="G249" s="80"/>
      <c r="H249" s="80"/>
      <c r="I249" s="80"/>
      <c r="J249" s="80"/>
      <c r="K249" s="80"/>
      <c r="L249" s="71"/>
      <c r="N249" s="58"/>
      <c r="O249" s="58"/>
    </row>
    <row r="250" spans="1:15" s="57" customFormat="1" ht="14.25" customHeight="1" x14ac:dyDescent="0.25">
      <c r="A250" s="77"/>
      <c r="B250" s="84"/>
      <c r="C250" s="80"/>
      <c r="D250" s="80"/>
      <c r="E250" s="80"/>
      <c r="F250" s="80"/>
      <c r="G250" s="80"/>
      <c r="H250" s="80"/>
      <c r="I250" s="80"/>
      <c r="J250" s="80"/>
      <c r="K250" s="80"/>
      <c r="L250" s="71"/>
      <c r="N250" s="58"/>
      <c r="O250" s="58"/>
    </row>
    <row r="251" spans="1:15" s="57" customFormat="1" ht="14.25" customHeight="1" x14ac:dyDescent="0.25">
      <c r="A251" s="77"/>
      <c r="B251" s="84"/>
      <c r="C251" s="80"/>
      <c r="D251" s="80"/>
      <c r="E251" s="80"/>
      <c r="F251" s="80"/>
      <c r="G251" s="80"/>
      <c r="H251" s="80"/>
      <c r="I251" s="80"/>
      <c r="J251" s="80"/>
      <c r="K251" s="80"/>
      <c r="L251" s="71"/>
      <c r="N251" s="58"/>
      <c r="O251" s="58"/>
    </row>
    <row r="252" spans="1:15" s="57" customFormat="1" ht="14.25" customHeight="1" x14ac:dyDescent="0.25">
      <c r="A252" s="77"/>
      <c r="B252" s="84"/>
      <c r="C252" s="80"/>
      <c r="D252" s="80"/>
      <c r="E252" s="80"/>
      <c r="F252" s="80"/>
      <c r="G252" s="80"/>
      <c r="H252" s="80"/>
      <c r="I252" s="80"/>
      <c r="J252" s="80"/>
      <c r="K252" s="80"/>
      <c r="L252" s="71"/>
      <c r="N252" s="58"/>
      <c r="O252" s="58"/>
    </row>
    <row r="253" spans="1:15" s="57" customFormat="1" ht="14.25" customHeight="1" x14ac:dyDescent="0.25">
      <c r="A253" s="77"/>
      <c r="B253" s="84"/>
      <c r="C253" s="80"/>
      <c r="D253" s="80"/>
      <c r="E253" s="80"/>
      <c r="F253" s="80"/>
      <c r="G253" s="80"/>
      <c r="H253" s="80"/>
      <c r="I253" s="80"/>
      <c r="J253" s="80"/>
      <c r="K253" s="80"/>
      <c r="L253" s="71"/>
      <c r="N253" s="58"/>
      <c r="O253" s="58"/>
    </row>
    <row r="254" spans="1:15" s="57" customFormat="1" ht="14.25" customHeight="1" x14ac:dyDescent="0.25">
      <c r="A254" s="77"/>
      <c r="B254" s="84"/>
      <c r="C254" s="80"/>
      <c r="D254" s="80"/>
      <c r="E254" s="80"/>
      <c r="F254" s="80"/>
      <c r="G254" s="80"/>
      <c r="H254" s="80"/>
      <c r="I254" s="80"/>
      <c r="J254" s="80"/>
      <c r="K254" s="80"/>
      <c r="L254" s="71"/>
      <c r="N254" s="58"/>
      <c r="O254" s="58"/>
    </row>
    <row r="255" spans="1:15" s="57" customFormat="1" ht="14.25" customHeight="1" x14ac:dyDescent="0.25">
      <c r="A255" s="77"/>
      <c r="B255" s="84"/>
      <c r="C255" s="80"/>
      <c r="D255" s="80"/>
      <c r="E255" s="80"/>
      <c r="F255" s="80"/>
      <c r="G255" s="80"/>
      <c r="H255" s="80"/>
      <c r="I255" s="80"/>
      <c r="J255" s="80"/>
      <c r="K255" s="80"/>
      <c r="L255" s="71"/>
      <c r="N255" s="58"/>
      <c r="O255" s="58"/>
    </row>
    <row r="256" spans="1:15" s="57" customFormat="1" ht="14.25" customHeight="1" x14ac:dyDescent="0.25">
      <c r="A256" s="77"/>
      <c r="B256" s="84"/>
      <c r="C256" s="80"/>
      <c r="D256" s="80"/>
      <c r="E256" s="80"/>
      <c r="F256" s="80"/>
      <c r="G256" s="80"/>
      <c r="H256" s="80"/>
      <c r="I256" s="80"/>
      <c r="J256" s="80"/>
      <c r="K256" s="80"/>
      <c r="L256" s="71"/>
      <c r="N256" s="58"/>
      <c r="O256" s="58"/>
    </row>
    <row r="257" spans="1:15" s="57" customFormat="1" ht="14.25" customHeight="1" x14ac:dyDescent="0.25">
      <c r="A257" s="77"/>
      <c r="B257" s="84"/>
      <c r="C257" s="80"/>
      <c r="D257" s="80"/>
      <c r="E257" s="80"/>
      <c r="F257" s="80"/>
      <c r="G257" s="80"/>
      <c r="H257" s="80"/>
      <c r="I257" s="80"/>
      <c r="J257" s="80"/>
      <c r="K257" s="80"/>
      <c r="L257" s="71"/>
      <c r="N257" s="58"/>
      <c r="O257" s="58"/>
    </row>
    <row r="258" spans="1:15" s="57" customFormat="1" ht="14.25" customHeight="1" x14ac:dyDescent="0.25">
      <c r="A258" s="77"/>
      <c r="B258" s="84"/>
      <c r="C258" s="80"/>
      <c r="D258" s="80"/>
      <c r="E258" s="80"/>
      <c r="F258" s="80"/>
      <c r="G258" s="80"/>
      <c r="H258" s="80"/>
      <c r="I258" s="80"/>
      <c r="J258" s="80"/>
      <c r="K258" s="80"/>
      <c r="L258" s="71"/>
      <c r="N258" s="58"/>
      <c r="O258" s="58"/>
    </row>
    <row r="259" spans="1:15" s="57" customFormat="1" ht="14.25" customHeight="1" x14ac:dyDescent="0.25">
      <c r="A259" s="77"/>
      <c r="B259" s="84"/>
      <c r="C259" s="80"/>
      <c r="D259" s="80"/>
      <c r="E259" s="80"/>
      <c r="F259" s="80"/>
      <c r="G259" s="80"/>
      <c r="H259" s="80"/>
      <c r="I259" s="80"/>
      <c r="J259" s="80"/>
      <c r="K259" s="80"/>
      <c r="L259" s="71"/>
      <c r="N259" s="58"/>
      <c r="O259" s="58"/>
    </row>
    <row r="260" spans="1:15" s="57" customFormat="1" ht="14.25" customHeight="1" x14ac:dyDescent="0.25">
      <c r="A260" s="77"/>
      <c r="B260" s="84"/>
      <c r="C260" s="80"/>
      <c r="D260" s="80"/>
      <c r="E260" s="80"/>
      <c r="F260" s="80"/>
      <c r="G260" s="80"/>
      <c r="H260" s="80"/>
      <c r="I260" s="80"/>
      <c r="J260" s="80"/>
      <c r="K260" s="80"/>
      <c r="L260" s="71"/>
      <c r="N260" s="58"/>
      <c r="O260" s="58"/>
    </row>
    <row r="261" spans="1:15" s="57" customFormat="1" ht="14.25" customHeight="1" x14ac:dyDescent="0.25">
      <c r="A261" s="77"/>
      <c r="B261" s="84"/>
      <c r="C261" s="80"/>
      <c r="D261" s="80"/>
      <c r="E261" s="80"/>
      <c r="F261" s="80"/>
      <c r="G261" s="80"/>
      <c r="H261" s="80"/>
      <c r="I261" s="80"/>
      <c r="J261" s="80"/>
      <c r="K261" s="80"/>
      <c r="L261" s="71"/>
      <c r="N261" s="58"/>
      <c r="O261" s="58"/>
    </row>
    <row r="262" spans="1:15" s="57" customFormat="1" ht="14.25" customHeight="1" x14ac:dyDescent="0.25">
      <c r="A262" s="77"/>
      <c r="B262" s="84"/>
      <c r="C262" s="80"/>
      <c r="D262" s="80"/>
      <c r="E262" s="80"/>
      <c r="F262" s="80"/>
      <c r="G262" s="80"/>
      <c r="H262" s="80"/>
      <c r="I262" s="80"/>
      <c r="J262" s="80"/>
      <c r="K262" s="80"/>
      <c r="L262" s="71"/>
      <c r="N262" s="58"/>
      <c r="O262" s="58"/>
    </row>
    <row r="263" spans="1:15" s="57" customFormat="1" ht="14.25" customHeight="1" x14ac:dyDescent="0.25">
      <c r="A263" s="77"/>
      <c r="B263" s="84"/>
      <c r="C263" s="80"/>
      <c r="D263" s="80"/>
      <c r="E263" s="80"/>
      <c r="F263" s="80"/>
      <c r="G263" s="80"/>
      <c r="H263" s="80"/>
      <c r="I263" s="80"/>
      <c r="J263" s="80"/>
      <c r="K263" s="80"/>
      <c r="L263" s="71"/>
      <c r="N263" s="58"/>
      <c r="O263" s="58"/>
    </row>
    <row r="264" spans="1:15" s="57" customFormat="1" ht="14.25" customHeight="1" x14ac:dyDescent="0.25">
      <c r="A264" s="77"/>
      <c r="B264" s="84"/>
      <c r="C264" s="80"/>
      <c r="D264" s="80"/>
      <c r="E264" s="80"/>
      <c r="F264" s="80"/>
      <c r="G264" s="80"/>
      <c r="H264" s="80"/>
      <c r="I264" s="80"/>
      <c r="J264" s="80"/>
      <c r="K264" s="80"/>
      <c r="L264" s="71"/>
      <c r="N264" s="58"/>
      <c r="O264" s="58"/>
    </row>
    <row r="265" spans="1:15" s="57" customFormat="1" ht="14.25" customHeight="1" x14ac:dyDescent="0.25">
      <c r="A265" s="77"/>
      <c r="B265" s="84"/>
      <c r="C265" s="80"/>
      <c r="D265" s="80"/>
      <c r="E265" s="80"/>
      <c r="F265" s="80"/>
      <c r="G265" s="80"/>
      <c r="H265" s="80"/>
      <c r="I265" s="80"/>
      <c r="J265" s="80"/>
      <c r="K265" s="80"/>
      <c r="L265" s="71"/>
      <c r="N265" s="58"/>
      <c r="O265" s="58"/>
    </row>
    <row r="266" spans="1:15" s="57" customFormat="1" ht="14.25" customHeight="1" x14ac:dyDescent="0.25">
      <c r="A266" s="77"/>
      <c r="B266" s="84"/>
      <c r="C266" s="80"/>
      <c r="D266" s="80"/>
      <c r="E266" s="80"/>
      <c r="F266" s="80"/>
      <c r="G266" s="80"/>
      <c r="H266" s="80"/>
      <c r="I266" s="80"/>
      <c r="J266" s="80"/>
      <c r="K266" s="80"/>
      <c r="L266" s="71"/>
      <c r="N266" s="58"/>
      <c r="O266" s="58"/>
    </row>
    <row r="267" spans="1:15" s="57" customFormat="1" ht="14.25" customHeight="1" x14ac:dyDescent="0.25">
      <c r="A267" s="77"/>
      <c r="B267" s="84"/>
      <c r="C267" s="80"/>
      <c r="D267" s="80"/>
      <c r="E267" s="80"/>
      <c r="F267" s="80"/>
      <c r="G267" s="80"/>
      <c r="H267" s="80"/>
      <c r="I267" s="80"/>
      <c r="J267" s="80"/>
      <c r="K267" s="80"/>
      <c r="L267" s="71"/>
      <c r="N267" s="58"/>
      <c r="O267" s="58"/>
    </row>
    <row r="268" spans="1:15" s="57" customFormat="1" ht="14.25" customHeight="1" x14ac:dyDescent="0.25">
      <c r="A268" s="77"/>
      <c r="B268" s="84"/>
      <c r="C268" s="80"/>
      <c r="D268" s="80"/>
      <c r="E268" s="80"/>
      <c r="F268" s="80"/>
      <c r="G268" s="80"/>
      <c r="H268" s="80"/>
      <c r="I268" s="80"/>
      <c r="J268" s="80"/>
      <c r="K268" s="80"/>
      <c r="L268" s="71"/>
      <c r="N268" s="58"/>
      <c r="O268" s="58"/>
    </row>
    <row r="269" spans="1:15" s="57" customFormat="1" ht="14.25" customHeight="1" x14ac:dyDescent="0.25">
      <c r="A269" s="77"/>
      <c r="B269" s="84"/>
      <c r="C269" s="80"/>
      <c r="D269" s="80"/>
      <c r="E269" s="80"/>
      <c r="F269" s="80"/>
      <c r="G269" s="80"/>
      <c r="H269" s="80"/>
      <c r="I269" s="80"/>
      <c r="J269" s="80"/>
      <c r="K269" s="80"/>
      <c r="L269" s="71"/>
      <c r="N269" s="58"/>
      <c r="O269" s="58"/>
    </row>
    <row r="270" spans="1:15" s="57" customFormat="1" ht="14.25" customHeight="1" x14ac:dyDescent="0.25">
      <c r="A270" s="77"/>
      <c r="B270" s="84"/>
      <c r="C270" s="80"/>
      <c r="D270" s="80"/>
      <c r="E270" s="80"/>
      <c r="F270" s="80"/>
      <c r="G270" s="80"/>
      <c r="H270" s="80"/>
      <c r="I270" s="80"/>
      <c r="J270" s="80"/>
      <c r="K270" s="80"/>
      <c r="L270" s="71"/>
      <c r="N270" s="58"/>
      <c r="O270" s="58"/>
    </row>
    <row r="271" spans="1:15" s="57" customFormat="1" ht="14.25" customHeight="1" x14ac:dyDescent="0.25">
      <c r="A271" s="77"/>
      <c r="B271" s="84"/>
      <c r="C271" s="80"/>
      <c r="D271" s="80"/>
      <c r="E271" s="80"/>
      <c r="F271" s="80"/>
      <c r="G271" s="80"/>
      <c r="H271" s="80"/>
      <c r="I271" s="80"/>
      <c r="J271" s="80"/>
      <c r="K271" s="80"/>
      <c r="L271" s="71"/>
      <c r="N271" s="58"/>
      <c r="O271" s="58"/>
    </row>
    <row r="272" spans="1:15" s="57" customFormat="1" ht="14.25" customHeight="1" x14ac:dyDescent="0.25">
      <c r="A272" s="77"/>
      <c r="B272" s="84"/>
      <c r="C272" s="80"/>
      <c r="D272" s="80"/>
      <c r="E272" s="80"/>
      <c r="F272" s="80"/>
      <c r="G272" s="80"/>
      <c r="H272" s="80"/>
      <c r="I272" s="80"/>
      <c r="J272" s="80"/>
      <c r="K272" s="80"/>
      <c r="L272" s="71"/>
      <c r="N272" s="58"/>
      <c r="O272" s="58"/>
    </row>
    <row r="273" spans="1:15" s="57" customFormat="1" ht="14.25" customHeight="1" x14ac:dyDescent="0.25">
      <c r="A273" s="77"/>
      <c r="B273" s="84"/>
      <c r="C273" s="80"/>
      <c r="D273" s="80"/>
      <c r="E273" s="80"/>
      <c r="F273" s="80"/>
      <c r="G273" s="80"/>
      <c r="H273" s="80"/>
      <c r="I273" s="80"/>
      <c r="J273" s="80"/>
      <c r="K273" s="80"/>
      <c r="L273" s="71"/>
      <c r="N273" s="58"/>
      <c r="O273" s="58"/>
    </row>
    <row r="274" spans="1:15" s="57" customFormat="1" ht="14.25" customHeight="1" x14ac:dyDescent="0.25">
      <c r="A274" s="77"/>
      <c r="B274" s="84"/>
      <c r="C274" s="80"/>
      <c r="D274" s="80"/>
      <c r="E274" s="80"/>
      <c r="F274" s="80"/>
      <c r="G274" s="80"/>
      <c r="H274" s="80"/>
      <c r="I274" s="80"/>
      <c r="J274" s="80"/>
      <c r="K274" s="80"/>
      <c r="L274" s="71"/>
      <c r="N274" s="58"/>
      <c r="O274" s="58"/>
    </row>
    <row r="275" spans="1:15" s="57" customFormat="1" ht="14.25" customHeight="1" x14ac:dyDescent="0.25">
      <c r="A275" s="77"/>
      <c r="B275" s="84"/>
      <c r="C275" s="80"/>
      <c r="D275" s="80"/>
      <c r="E275" s="80"/>
      <c r="F275" s="80"/>
      <c r="G275" s="80"/>
      <c r="H275" s="80"/>
      <c r="I275" s="80"/>
      <c r="J275" s="80"/>
      <c r="K275" s="80"/>
      <c r="L275" s="71"/>
      <c r="N275" s="58"/>
      <c r="O275" s="58"/>
    </row>
    <row r="276" spans="1:15" s="57" customFormat="1" ht="14.25" customHeight="1" x14ac:dyDescent="0.25">
      <c r="A276" s="77"/>
      <c r="B276" s="84"/>
      <c r="C276" s="80"/>
      <c r="D276" s="80"/>
      <c r="E276" s="80"/>
      <c r="F276" s="80"/>
      <c r="G276" s="80"/>
      <c r="H276" s="80"/>
      <c r="I276" s="80"/>
      <c r="J276" s="80"/>
      <c r="K276" s="80"/>
      <c r="L276" s="71"/>
      <c r="N276" s="58"/>
      <c r="O276" s="58"/>
    </row>
    <row r="277" spans="1:15" s="57" customFormat="1" ht="14.25" customHeight="1" x14ac:dyDescent="0.25">
      <c r="A277" s="77"/>
      <c r="B277" s="84"/>
      <c r="C277" s="80"/>
      <c r="D277" s="80"/>
      <c r="E277" s="80"/>
      <c r="F277" s="80"/>
      <c r="G277" s="80"/>
      <c r="H277" s="80"/>
      <c r="I277" s="80"/>
      <c r="J277" s="80"/>
      <c r="K277" s="80"/>
      <c r="L277" s="71"/>
      <c r="N277" s="58"/>
      <c r="O277" s="58"/>
    </row>
    <row r="278" spans="1:15" s="57" customFormat="1" ht="14.25" customHeight="1" x14ac:dyDescent="0.25">
      <c r="A278" s="77"/>
      <c r="B278" s="84"/>
      <c r="C278" s="80"/>
      <c r="D278" s="80"/>
      <c r="E278" s="80"/>
      <c r="F278" s="80"/>
      <c r="G278" s="80"/>
      <c r="H278" s="80"/>
      <c r="I278" s="80"/>
      <c r="J278" s="80"/>
      <c r="K278" s="80"/>
      <c r="L278" s="71"/>
      <c r="N278" s="58"/>
      <c r="O278" s="58"/>
    </row>
    <row r="279" spans="1:15" s="57" customFormat="1" ht="14.25" customHeight="1" x14ac:dyDescent="0.25">
      <c r="A279" s="77"/>
      <c r="B279" s="84"/>
      <c r="C279" s="80"/>
      <c r="D279" s="80"/>
      <c r="E279" s="80"/>
      <c r="F279" s="80"/>
      <c r="G279" s="80"/>
      <c r="H279" s="80"/>
      <c r="I279" s="80"/>
      <c r="J279" s="80"/>
      <c r="K279" s="80"/>
      <c r="L279" s="71"/>
      <c r="N279" s="58"/>
      <c r="O279" s="58"/>
    </row>
    <row r="280" spans="1:15" s="57" customFormat="1" ht="14.25" customHeight="1" x14ac:dyDescent="0.25">
      <c r="A280" s="77"/>
      <c r="B280" s="84"/>
      <c r="C280" s="80"/>
      <c r="D280" s="80"/>
      <c r="E280" s="80"/>
      <c r="F280" s="80"/>
      <c r="G280" s="80"/>
      <c r="H280" s="80"/>
      <c r="I280" s="80"/>
      <c r="J280" s="80"/>
      <c r="K280" s="80"/>
      <c r="L280" s="71"/>
      <c r="N280" s="58"/>
      <c r="O280" s="58"/>
    </row>
    <row r="281" spans="1:15" s="57" customFormat="1" ht="14.25" customHeight="1" x14ac:dyDescent="0.25">
      <c r="A281" s="77"/>
      <c r="B281" s="84"/>
      <c r="C281" s="80"/>
      <c r="D281" s="80"/>
      <c r="E281" s="80"/>
      <c r="F281" s="80"/>
      <c r="G281" s="80"/>
      <c r="H281" s="80"/>
      <c r="I281" s="80"/>
      <c r="J281" s="80"/>
      <c r="K281" s="80"/>
      <c r="L281" s="71"/>
      <c r="N281" s="58"/>
      <c r="O281" s="58"/>
    </row>
    <row r="282" spans="1:15" s="57" customFormat="1" ht="14.25" customHeight="1" x14ac:dyDescent="0.25">
      <c r="A282" s="77"/>
      <c r="B282" s="84"/>
      <c r="C282" s="80"/>
      <c r="D282" s="80"/>
      <c r="E282" s="80"/>
      <c r="F282" s="80"/>
      <c r="G282" s="80"/>
      <c r="H282" s="80"/>
      <c r="I282" s="80"/>
      <c r="J282" s="80"/>
      <c r="K282" s="80"/>
      <c r="L282" s="71"/>
      <c r="N282" s="58"/>
      <c r="O282" s="58"/>
    </row>
    <row r="283" spans="1:15" s="57" customFormat="1" ht="14.25" customHeight="1" x14ac:dyDescent="0.25">
      <c r="A283" s="77"/>
      <c r="B283" s="84"/>
      <c r="C283" s="80"/>
      <c r="D283" s="80"/>
      <c r="E283" s="80"/>
      <c r="F283" s="80"/>
      <c r="G283" s="80"/>
      <c r="H283" s="80"/>
      <c r="I283" s="80"/>
      <c r="J283" s="80"/>
      <c r="K283" s="80"/>
      <c r="L283" s="71"/>
      <c r="N283" s="58"/>
      <c r="O283" s="58"/>
    </row>
    <row r="284" spans="1:15" s="57" customFormat="1" ht="14.25" customHeight="1" x14ac:dyDescent="0.25">
      <c r="A284" s="77"/>
      <c r="B284" s="84"/>
      <c r="C284" s="80"/>
      <c r="D284" s="80"/>
      <c r="E284" s="80"/>
      <c r="F284" s="80"/>
      <c r="G284" s="80"/>
      <c r="H284" s="80"/>
      <c r="I284" s="80"/>
      <c r="J284" s="80"/>
      <c r="K284" s="80"/>
      <c r="L284" s="71"/>
      <c r="N284" s="58"/>
      <c r="O284" s="58"/>
    </row>
    <row r="285" spans="1:15" s="57" customFormat="1" ht="14.25" customHeight="1" x14ac:dyDescent="0.25">
      <c r="A285" s="77"/>
      <c r="B285" s="84"/>
      <c r="C285" s="80"/>
      <c r="D285" s="80"/>
      <c r="E285" s="80"/>
      <c r="F285" s="80"/>
      <c r="G285" s="80"/>
      <c r="H285" s="80"/>
      <c r="I285" s="80"/>
      <c r="J285" s="80"/>
      <c r="K285" s="80"/>
      <c r="L285" s="71"/>
      <c r="N285" s="58"/>
      <c r="O285" s="58"/>
    </row>
    <row r="286" spans="1:15" s="57" customFormat="1" ht="14.25" customHeight="1" x14ac:dyDescent="0.25">
      <c r="A286" s="77"/>
      <c r="B286" s="84"/>
      <c r="C286" s="80"/>
      <c r="D286" s="80"/>
      <c r="E286" s="80"/>
      <c r="F286" s="80"/>
      <c r="G286" s="80"/>
      <c r="H286" s="80"/>
      <c r="I286" s="80"/>
      <c r="J286" s="80"/>
      <c r="K286" s="80"/>
      <c r="L286" s="71"/>
      <c r="N286" s="58"/>
      <c r="O286" s="58"/>
    </row>
    <row r="287" spans="1:15" s="57" customFormat="1" ht="14.25" customHeight="1" x14ac:dyDescent="0.25">
      <c r="A287" s="77"/>
      <c r="B287" s="84"/>
      <c r="C287" s="80"/>
      <c r="D287" s="80"/>
      <c r="E287" s="80"/>
      <c r="F287" s="80"/>
      <c r="G287" s="80"/>
      <c r="H287" s="80"/>
      <c r="I287" s="80"/>
      <c r="J287" s="80"/>
      <c r="K287" s="80"/>
      <c r="L287" s="71"/>
      <c r="N287" s="58"/>
      <c r="O287" s="58"/>
    </row>
    <row r="288" spans="1:15" s="57" customFormat="1" ht="14.25" customHeight="1" x14ac:dyDescent="0.25">
      <c r="A288" s="77"/>
      <c r="B288" s="84"/>
      <c r="C288" s="80"/>
      <c r="D288" s="80"/>
      <c r="E288" s="80"/>
      <c r="F288" s="80"/>
      <c r="G288" s="80"/>
      <c r="H288" s="80"/>
      <c r="I288" s="80"/>
      <c r="J288" s="80"/>
      <c r="K288" s="80"/>
      <c r="L288" s="71"/>
      <c r="N288" s="58"/>
      <c r="O288" s="58"/>
    </row>
    <row r="289" spans="1:15" s="57" customFormat="1" ht="14.25" customHeight="1" x14ac:dyDescent="0.25">
      <c r="A289" s="77"/>
      <c r="B289" s="84"/>
      <c r="C289" s="80"/>
      <c r="D289" s="80"/>
      <c r="E289" s="80"/>
      <c r="F289" s="80"/>
      <c r="G289" s="80"/>
      <c r="H289" s="80"/>
      <c r="I289" s="80"/>
      <c r="J289" s="80"/>
      <c r="K289" s="80"/>
      <c r="L289" s="71"/>
      <c r="N289" s="58"/>
      <c r="O289" s="58"/>
    </row>
    <row r="290" spans="1:15" s="57" customFormat="1" ht="14.25" customHeight="1" x14ac:dyDescent="0.25">
      <c r="A290" s="77"/>
      <c r="B290" s="84"/>
      <c r="C290" s="80"/>
      <c r="D290" s="80"/>
      <c r="E290" s="80"/>
      <c r="F290" s="80"/>
      <c r="G290" s="80"/>
      <c r="H290" s="80"/>
      <c r="I290" s="80"/>
      <c r="J290" s="80"/>
      <c r="K290" s="80"/>
      <c r="L290" s="71"/>
      <c r="N290" s="58"/>
      <c r="O290" s="58"/>
    </row>
    <row r="291" spans="1:15" s="57" customFormat="1" ht="14.25" customHeight="1" x14ac:dyDescent="0.25">
      <c r="A291" s="77"/>
      <c r="B291" s="84"/>
      <c r="C291" s="80"/>
      <c r="D291" s="80"/>
      <c r="E291" s="80"/>
      <c r="F291" s="80"/>
      <c r="G291" s="80"/>
      <c r="H291" s="80"/>
      <c r="I291" s="80"/>
      <c r="J291" s="80"/>
      <c r="K291" s="80"/>
      <c r="L291" s="71"/>
      <c r="N291" s="58"/>
      <c r="O291" s="58"/>
    </row>
    <row r="292" spans="1:15" s="57" customFormat="1" ht="14.25" customHeight="1" x14ac:dyDescent="0.25">
      <c r="A292" s="77"/>
      <c r="B292" s="84"/>
      <c r="C292" s="80"/>
      <c r="D292" s="80"/>
      <c r="E292" s="80"/>
      <c r="F292" s="80"/>
      <c r="G292" s="80"/>
      <c r="H292" s="80"/>
      <c r="I292" s="80"/>
      <c r="J292" s="80"/>
      <c r="K292" s="80"/>
      <c r="L292" s="71"/>
      <c r="N292" s="58"/>
      <c r="O292" s="58"/>
    </row>
    <row r="293" spans="1:15" s="57" customFormat="1" ht="14.25" customHeight="1" x14ac:dyDescent="0.25">
      <c r="A293" s="77"/>
      <c r="B293" s="84"/>
      <c r="C293" s="80"/>
      <c r="D293" s="80"/>
      <c r="E293" s="80"/>
      <c r="F293" s="80"/>
      <c r="G293" s="80"/>
      <c r="H293" s="80"/>
      <c r="I293" s="80"/>
      <c r="J293" s="80"/>
      <c r="K293" s="80"/>
      <c r="L293" s="71"/>
      <c r="N293" s="58"/>
      <c r="O293" s="58"/>
    </row>
    <row r="294" spans="1:15" s="57" customFormat="1" ht="14.25" customHeight="1" x14ac:dyDescent="0.25">
      <c r="A294" s="77"/>
      <c r="B294" s="84"/>
      <c r="C294" s="80"/>
      <c r="D294" s="80"/>
      <c r="E294" s="80"/>
      <c r="F294" s="80"/>
      <c r="G294" s="80"/>
      <c r="H294" s="80"/>
      <c r="I294" s="80"/>
      <c r="J294" s="80"/>
      <c r="K294" s="80"/>
      <c r="L294" s="71"/>
      <c r="N294" s="58"/>
      <c r="O294" s="58"/>
    </row>
    <row r="295" spans="1:15" s="57" customFormat="1" ht="14.25" customHeight="1" x14ac:dyDescent="0.25">
      <c r="A295" s="77"/>
      <c r="B295" s="84"/>
      <c r="C295" s="80"/>
      <c r="D295" s="80"/>
      <c r="E295" s="80"/>
      <c r="F295" s="80"/>
      <c r="G295" s="80"/>
      <c r="H295" s="80"/>
      <c r="I295" s="80"/>
      <c r="J295" s="80"/>
      <c r="K295" s="80"/>
      <c r="L295" s="71"/>
      <c r="N295" s="58"/>
      <c r="O295" s="58"/>
    </row>
    <row r="296" spans="1:15" s="57" customFormat="1" ht="14.25" customHeight="1" x14ac:dyDescent="0.25">
      <c r="A296" s="77"/>
      <c r="B296" s="84"/>
      <c r="C296" s="80"/>
      <c r="D296" s="80"/>
      <c r="E296" s="80"/>
      <c r="F296" s="80"/>
      <c r="G296" s="80"/>
      <c r="H296" s="80"/>
      <c r="I296" s="80"/>
      <c r="J296" s="80"/>
      <c r="K296" s="80"/>
      <c r="L296" s="71"/>
      <c r="N296" s="58"/>
      <c r="O296" s="58"/>
    </row>
    <row r="297" spans="1:15" s="57" customFormat="1" ht="14.25" customHeight="1" x14ac:dyDescent="0.25">
      <c r="A297" s="77"/>
      <c r="B297" s="84"/>
      <c r="C297" s="80"/>
      <c r="D297" s="80"/>
      <c r="E297" s="80"/>
      <c r="F297" s="80"/>
      <c r="G297" s="80"/>
      <c r="H297" s="80"/>
      <c r="I297" s="80"/>
      <c r="J297" s="80"/>
      <c r="K297" s="80"/>
      <c r="L297" s="71"/>
      <c r="N297" s="58"/>
      <c r="O297" s="58"/>
    </row>
    <row r="298" spans="1:15" s="57" customFormat="1" ht="14.25" customHeight="1" x14ac:dyDescent="0.25">
      <c r="A298" s="77"/>
      <c r="B298" s="84"/>
      <c r="C298" s="80"/>
      <c r="D298" s="80"/>
      <c r="E298" s="80"/>
      <c r="F298" s="80"/>
      <c r="G298" s="80"/>
      <c r="H298" s="80"/>
      <c r="I298" s="80"/>
      <c r="J298" s="80"/>
      <c r="K298" s="80"/>
      <c r="L298" s="71"/>
      <c r="N298" s="58"/>
      <c r="O298" s="58"/>
    </row>
    <row r="299" spans="1:15" s="57" customFormat="1" ht="14.25" customHeight="1" x14ac:dyDescent="0.25">
      <c r="A299" s="77"/>
      <c r="B299" s="84"/>
      <c r="C299" s="80"/>
      <c r="D299" s="80"/>
      <c r="E299" s="80"/>
      <c r="F299" s="80"/>
      <c r="G299" s="80"/>
      <c r="H299" s="80"/>
      <c r="I299" s="80"/>
      <c r="J299" s="80"/>
      <c r="K299" s="80"/>
      <c r="L299" s="71"/>
      <c r="N299" s="58"/>
      <c r="O299" s="58"/>
    </row>
    <row r="300" spans="1:15" s="57" customFormat="1" ht="14.25" customHeight="1" x14ac:dyDescent="0.25">
      <c r="A300" s="77"/>
      <c r="B300" s="84"/>
      <c r="C300" s="80"/>
      <c r="D300" s="80"/>
      <c r="E300" s="80"/>
      <c r="F300" s="80"/>
      <c r="G300" s="80"/>
      <c r="H300" s="80"/>
      <c r="I300" s="80"/>
      <c r="J300" s="80"/>
      <c r="K300" s="80"/>
      <c r="L300" s="71"/>
      <c r="N300" s="58"/>
      <c r="O300" s="58"/>
    </row>
    <row r="301" spans="1:15" s="57" customFormat="1" ht="14.25" customHeight="1" x14ac:dyDescent="0.25">
      <c r="A301" s="77"/>
      <c r="B301" s="84"/>
      <c r="C301" s="80"/>
      <c r="D301" s="80"/>
      <c r="E301" s="80"/>
      <c r="F301" s="80"/>
      <c r="G301" s="80"/>
      <c r="H301" s="80"/>
      <c r="I301" s="80"/>
      <c r="J301" s="80"/>
      <c r="K301" s="80"/>
      <c r="L301" s="71"/>
      <c r="N301" s="58"/>
      <c r="O301" s="58"/>
    </row>
    <row r="302" spans="1:15" s="57" customFormat="1" ht="14.25" customHeight="1" x14ac:dyDescent="0.25">
      <c r="A302" s="77"/>
      <c r="B302" s="84"/>
      <c r="C302" s="80"/>
      <c r="D302" s="80"/>
      <c r="E302" s="80"/>
      <c r="F302" s="80"/>
      <c r="G302" s="80"/>
      <c r="H302" s="80"/>
      <c r="I302" s="80"/>
      <c r="J302" s="80"/>
      <c r="K302" s="80"/>
      <c r="L302" s="71"/>
      <c r="N302" s="58"/>
      <c r="O302" s="58"/>
    </row>
    <row r="303" spans="1:15" s="57" customFormat="1" ht="14.25" customHeight="1" x14ac:dyDescent="0.25">
      <c r="A303" s="77"/>
      <c r="B303" s="84"/>
      <c r="C303" s="80"/>
      <c r="D303" s="80"/>
      <c r="E303" s="80"/>
      <c r="F303" s="80"/>
      <c r="G303" s="80"/>
      <c r="H303" s="80"/>
      <c r="I303" s="80"/>
      <c r="J303" s="80"/>
      <c r="K303" s="80"/>
      <c r="L303" s="71"/>
      <c r="N303" s="58"/>
      <c r="O303" s="58"/>
    </row>
    <row r="304" spans="1:15" s="57" customFormat="1" ht="14.25" customHeight="1" x14ac:dyDescent="0.25">
      <c r="A304" s="77"/>
      <c r="B304" s="84"/>
      <c r="C304" s="80"/>
      <c r="D304" s="80"/>
      <c r="E304" s="80"/>
      <c r="F304" s="80"/>
      <c r="G304" s="80"/>
      <c r="H304" s="80"/>
      <c r="I304" s="80"/>
      <c r="J304" s="80"/>
      <c r="K304" s="80"/>
      <c r="L304" s="71"/>
      <c r="N304" s="58"/>
      <c r="O304" s="58"/>
    </row>
    <row r="305" spans="1:15" s="57" customFormat="1" ht="14.25" customHeight="1" x14ac:dyDescent="0.25">
      <c r="A305" s="77"/>
      <c r="B305" s="84"/>
      <c r="C305" s="80"/>
      <c r="D305" s="80"/>
      <c r="E305" s="80"/>
      <c r="F305" s="80"/>
      <c r="G305" s="80"/>
      <c r="H305" s="80"/>
      <c r="I305" s="80"/>
      <c r="J305" s="80"/>
      <c r="K305" s="80"/>
      <c r="L305" s="71"/>
      <c r="N305" s="58"/>
      <c r="O305" s="58"/>
    </row>
    <row r="306" spans="1:15" s="57" customFormat="1" ht="14.25" customHeight="1" x14ac:dyDescent="0.25">
      <c r="A306" s="77"/>
      <c r="B306" s="84"/>
      <c r="C306" s="80"/>
      <c r="D306" s="80"/>
      <c r="E306" s="80"/>
      <c r="F306" s="80"/>
      <c r="G306" s="80"/>
      <c r="H306" s="80"/>
      <c r="I306" s="80"/>
      <c r="J306" s="80"/>
      <c r="K306" s="80"/>
      <c r="L306" s="71"/>
      <c r="N306" s="58"/>
      <c r="O306" s="58"/>
    </row>
    <row r="307" spans="1:15" s="57" customFormat="1" ht="14.25" customHeight="1" x14ac:dyDescent="0.25">
      <c r="A307" s="77"/>
      <c r="B307" s="84"/>
      <c r="C307" s="80"/>
      <c r="D307" s="80"/>
      <c r="E307" s="80"/>
      <c r="F307" s="80"/>
      <c r="G307" s="80"/>
      <c r="H307" s="80"/>
      <c r="I307" s="80"/>
      <c r="J307" s="80"/>
      <c r="K307" s="80"/>
      <c r="L307" s="71"/>
      <c r="N307" s="58"/>
      <c r="O307" s="58"/>
    </row>
    <row r="308" spans="1:15" s="57" customFormat="1" ht="14.25" customHeight="1" x14ac:dyDescent="0.25">
      <c r="A308" s="77"/>
      <c r="B308" s="84"/>
      <c r="C308" s="80"/>
      <c r="D308" s="80"/>
      <c r="E308" s="80"/>
      <c r="F308" s="80"/>
      <c r="G308" s="80"/>
      <c r="H308" s="80"/>
      <c r="I308" s="80"/>
      <c r="J308" s="80"/>
      <c r="K308" s="80"/>
      <c r="L308" s="71"/>
      <c r="N308" s="58"/>
      <c r="O308" s="58"/>
    </row>
    <row r="309" spans="1:15" s="57" customFormat="1" ht="14.25" customHeight="1" x14ac:dyDescent="0.25">
      <c r="A309" s="77"/>
      <c r="B309" s="84"/>
      <c r="C309" s="80"/>
      <c r="D309" s="80"/>
      <c r="E309" s="80"/>
      <c r="F309" s="80"/>
      <c r="G309" s="80"/>
      <c r="H309" s="80"/>
      <c r="I309" s="80"/>
      <c r="J309" s="80"/>
      <c r="K309" s="80"/>
      <c r="L309" s="71"/>
      <c r="N309" s="58"/>
      <c r="O309" s="58"/>
    </row>
    <row r="310" spans="1:15" s="57" customFormat="1" ht="14.25" customHeight="1" x14ac:dyDescent="0.25">
      <c r="A310" s="77"/>
      <c r="B310" s="84"/>
      <c r="C310" s="80"/>
      <c r="D310" s="80"/>
      <c r="E310" s="80"/>
      <c r="F310" s="80"/>
      <c r="G310" s="80"/>
      <c r="H310" s="80"/>
      <c r="I310" s="80"/>
      <c r="J310" s="80"/>
      <c r="K310" s="80"/>
      <c r="L310" s="71"/>
      <c r="N310" s="58"/>
      <c r="O310" s="58"/>
    </row>
    <row r="311" spans="1:15" s="57" customFormat="1" ht="14.25" customHeight="1" x14ac:dyDescent="0.25">
      <c r="A311" s="77"/>
      <c r="B311" s="84"/>
      <c r="C311" s="80"/>
      <c r="D311" s="80"/>
      <c r="E311" s="80"/>
      <c r="F311" s="80"/>
      <c r="G311" s="80"/>
      <c r="H311" s="80"/>
      <c r="I311" s="80"/>
      <c r="J311" s="80"/>
      <c r="K311" s="80"/>
      <c r="L311" s="71"/>
      <c r="N311" s="58"/>
      <c r="O311" s="58"/>
    </row>
    <row r="312" spans="1:15" s="57" customFormat="1" ht="14.25" customHeight="1" x14ac:dyDescent="0.25">
      <c r="A312" s="77"/>
      <c r="B312" s="84"/>
      <c r="C312" s="80"/>
      <c r="D312" s="80"/>
      <c r="E312" s="80"/>
      <c r="F312" s="80"/>
      <c r="G312" s="80"/>
      <c r="H312" s="80"/>
      <c r="I312" s="80"/>
      <c r="J312" s="80"/>
      <c r="K312" s="80"/>
      <c r="L312" s="71"/>
      <c r="N312" s="58"/>
      <c r="O312" s="58"/>
    </row>
    <row r="313" spans="1:15" s="57" customFormat="1" ht="14.25" customHeight="1" x14ac:dyDescent="0.25">
      <c r="A313" s="77"/>
      <c r="B313" s="84"/>
      <c r="C313" s="80"/>
      <c r="D313" s="80"/>
      <c r="E313" s="80"/>
      <c r="F313" s="80"/>
      <c r="G313" s="80"/>
      <c r="H313" s="80"/>
      <c r="I313" s="80"/>
      <c r="J313" s="80"/>
      <c r="K313" s="80"/>
      <c r="L313" s="71"/>
      <c r="N313" s="58"/>
      <c r="O313" s="58"/>
    </row>
    <row r="314" spans="1:15" s="57" customFormat="1" ht="14.25" customHeight="1" x14ac:dyDescent="0.25">
      <c r="A314" s="77"/>
      <c r="B314" s="84"/>
      <c r="C314" s="80"/>
      <c r="D314" s="80"/>
      <c r="E314" s="80"/>
      <c r="F314" s="80"/>
      <c r="G314" s="80"/>
      <c r="H314" s="80"/>
      <c r="I314" s="80"/>
      <c r="J314" s="80"/>
      <c r="K314" s="80"/>
      <c r="L314" s="71"/>
      <c r="N314" s="58"/>
      <c r="O314" s="58"/>
    </row>
    <row r="315" spans="1:15" s="57" customFormat="1" ht="14.25" customHeight="1" x14ac:dyDescent="0.25">
      <c r="A315" s="77"/>
      <c r="B315" s="84"/>
      <c r="C315" s="80"/>
      <c r="D315" s="80"/>
      <c r="E315" s="80"/>
      <c r="F315" s="80"/>
      <c r="G315" s="80"/>
      <c r="H315" s="80"/>
      <c r="I315" s="80"/>
      <c r="J315" s="80"/>
      <c r="K315" s="80"/>
      <c r="L315" s="71"/>
      <c r="N315" s="58"/>
      <c r="O315" s="58"/>
    </row>
    <row r="316" spans="1:15" s="57" customFormat="1" ht="14.25" customHeight="1" x14ac:dyDescent="0.25">
      <c r="A316" s="77"/>
      <c r="B316" s="84"/>
      <c r="C316" s="80"/>
      <c r="D316" s="80"/>
      <c r="E316" s="80"/>
      <c r="F316" s="80"/>
      <c r="G316" s="80"/>
      <c r="H316" s="80"/>
      <c r="I316" s="80"/>
      <c r="J316" s="80"/>
      <c r="K316" s="80"/>
      <c r="L316" s="71"/>
      <c r="N316" s="58"/>
      <c r="O316" s="58"/>
    </row>
    <row r="317" spans="1:15" s="57" customFormat="1" ht="14.25" customHeight="1" x14ac:dyDescent="0.25">
      <c r="A317" s="77"/>
      <c r="B317" s="84"/>
      <c r="C317" s="80"/>
      <c r="D317" s="80"/>
      <c r="E317" s="80"/>
      <c r="F317" s="80"/>
      <c r="G317" s="80"/>
      <c r="H317" s="80"/>
      <c r="I317" s="80"/>
      <c r="J317" s="80"/>
      <c r="K317" s="80"/>
      <c r="L317" s="71"/>
      <c r="N317" s="58"/>
      <c r="O317" s="58"/>
    </row>
    <row r="318" spans="1:15" s="57" customFormat="1" ht="14.25" customHeight="1" x14ac:dyDescent="0.25">
      <c r="A318" s="77"/>
      <c r="B318" s="84"/>
      <c r="C318" s="80"/>
      <c r="D318" s="80"/>
      <c r="E318" s="80"/>
      <c r="F318" s="80"/>
      <c r="G318" s="80"/>
      <c r="H318" s="80"/>
      <c r="I318" s="80"/>
      <c r="J318" s="80"/>
      <c r="K318" s="80"/>
      <c r="L318" s="71"/>
      <c r="N318" s="58"/>
      <c r="O318" s="58"/>
    </row>
    <row r="319" spans="1:15" s="57" customFormat="1" ht="14.25" customHeight="1" x14ac:dyDescent="0.25">
      <c r="A319" s="77"/>
      <c r="B319" s="84"/>
      <c r="C319" s="80"/>
      <c r="D319" s="80"/>
      <c r="E319" s="80"/>
      <c r="F319" s="80"/>
      <c r="G319" s="80"/>
      <c r="H319" s="80"/>
      <c r="I319" s="80"/>
      <c r="J319" s="80"/>
      <c r="K319" s="80"/>
      <c r="L319" s="71"/>
      <c r="N319" s="58"/>
      <c r="O319" s="58"/>
    </row>
    <row r="320" spans="1:15" s="57" customFormat="1" ht="14.25" customHeight="1" x14ac:dyDescent="0.25">
      <c r="A320" s="77"/>
      <c r="B320" s="84"/>
      <c r="C320" s="80"/>
      <c r="D320" s="80"/>
      <c r="E320" s="80"/>
      <c r="F320" s="80"/>
      <c r="G320" s="80"/>
      <c r="H320" s="80"/>
      <c r="I320" s="80"/>
      <c r="J320" s="80"/>
      <c r="K320" s="80"/>
      <c r="L320" s="71"/>
      <c r="N320" s="58"/>
      <c r="O320" s="58"/>
    </row>
    <row r="321" spans="1:15" s="57" customFormat="1" ht="14.25" customHeight="1" x14ac:dyDescent="0.25">
      <c r="A321" s="77"/>
      <c r="B321" s="84"/>
      <c r="C321" s="80"/>
      <c r="D321" s="80"/>
      <c r="E321" s="80"/>
      <c r="F321" s="80"/>
      <c r="G321" s="80"/>
      <c r="H321" s="80"/>
      <c r="I321" s="80"/>
      <c r="J321" s="80"/>
      <c r="K321" s="80"/>
      <c r="L321" s="71"/>
      <c r="N321" s="58"/>
      <c r="O321" s="58"/>
    </row>
    <row r="322" spans="1:15" s="57" customFormat="1" ht="14.25" customHeight="1" x14ac:dyDescent="0.25">
      <c r="A322" s="77"/>
      <c r="B322" s="84"/>
      <c r="C322" s="80"/>
      <c r="D322" s="80"/>
      <c r="E322" s="80"/>
      <c r="F322" s="80"/>
      <c r="G322" s="80"/>
      <c r="H322" s="80"/>
      <c r="I322" s="80"/>
      <c r="J322" s="80"/>
      <c r="K322" s="80"/>
      <c r="L322" s="71"/>
      <c r="N322" s="58"/>
      <c r="O322" s="58"/>
    </row>
    <row r="323" spans="1:15" s="57" customFormat="1" ht="14.25" customHeight="1" x14ac:dyDescent="0.25">
      <c r="A323" s="77"/>
      <c r="B323" s="84"/>
      <c r="C323" s="80"/>
      <c r="D323" s="80"/>
      <c r="E323" s="80"/>
      <c r="F323" s="80"/>
      <c r="G323" s="80"/>
      <c r="H323" s="80"/>
      <c r="I323" s="80"/>
      <c r="J323" s="80"/>
      <c r="K323" s="80"/>
      <c r="L323" s="71"/>
      <c r="N323" s="58"/>
      <c r="O323" s="58"/>
    </row>
    <row r="324" spans="1:15" s="57" customFormat="1" ht="14.25" customHeight="1" x14ac:dyDescent="0.25">
      <c r="A324" s="77"/>
      <c r="B324" s="84"/>
      <c r="C324" s="80"/>
      <c r="D324" s="80"/>
      <c r="E324" s="80"/>
      <c r="F324" s="80"/>
      <c r="G324" s="80"/>
      <c r="H324" s="80"/>
      <c r="I324" s="80"/>
      <c r="J324" s="80"/>
      <c r="K324" s="80"/>
      <c r="L324" s="71"/>
      <c r="N324" s="58"/>
      <c r="O324" s="58"/>
    </row>
    <row r="325" spans="1:15" s="57" customFormat="1" ht="14.25" customHeight="1" x14ac:dyDescent="0.25">
      <c r="A325" s="77"/>
      <c r="B325" s="84"/>
      <c r="C325" s="80"/>
      <c r="D325" s="80"/>
      <c r="E325" s="80"/>
      <c r="F325" s="80"/>
      <c r="G325" s="80"/>
      <c r="H325" s="80"/>
      <c r="I325" s="80"/>
      <c r="J325" s="80"/>
      <c r="K325" s="80"/>
      <c r="L325" s="71"/>
      <c r="N325" s="58"/>
      <c r="O325" s="58"/>
    </row>
    <row r="326" spans="1:15" s="57" customFormat="1" ht="14.25" customHeight="1" x14ac:dyDescent="0.25">
      <c r="A326" s="77"/>
      <c r="B326" s="84"/>
      <c r="C326" s="80"/>
      <c r="D326" s="80"/>
      <c r="E326" s="80"/>
      <c r="F326" s="80"/>
      <c r="G326" s="80"/>
      <c r="H326" s="80"/>
      <c r="I326" s="80"/>
      <c r="J326" s="80"/>
      <c r="K326" s="80"/>
      <c r="L326" s="71"/>
      <c r="N326" s="58"/>
      <c r="O326" s="58"/>
    </row>
    <row r="327" spans="1:15" s="57" customFormat="1" ht="14.25" customHeight="1" x14ac:dyDescent="0.25">
      <c r="A327" s="77"/>
      <c r="B327" s="84"/>
      <c r="C327" s="80"/>
      <c r="D327" s="80"/>
      <c r="E327" s="80"/>
      <c r="F327" s="80"/>
      <c r="G327" s="80"/>
      <c r="H327" s="80"/>
      <c r="I327" s="80"/>
      <c r="J327" s="80"/>
      <c r="K327" s="80"/>
      <c r="L327" s="71"/>
      <c r="N327" s="58"/>
      <c r="O327" s="58"/>
    </row>
    <row r="328" spans="1:15" s="57" customFormat="1" ht="14.25" customHeight="1" x14ac:dyDescent="0.25">
      <c r="A328" s="77"/>
      <c r="B328" s="84"/>
      <c r="C328" s="80"/>
      <c r="D328" s="80"/>
      <c r="E328" s="80"/>
      <c r="F328" s="80"/>
      <c r="G328" s="80"/>
      <c r="H328" s="80"/>
      <c r="I328" s="80"/>
      <c r="J328" s="80"/>
      <c r="K328" s="80"/>
      <c r="L328" s="71"/>
      <c r="N328" s="58"/>
      <c r="O328" s="58"/>
    </row>
    <row r="329" spans="1:15" s="57" customFormat="1" ht="14.25" customHeight="1" x14ac:dyDescent="0.25">
      <c r="A329" s="77"/>
      <c r="B329" s="84"/>
      <c r="C329" s="80"/>
      <c r="D329" s="80"/>
      <c r="E329" s="80"/>
      <c r="F329" s="80"/>
      <c r="G329" s="80"/>
      <c r="H329" s="80"/>
      <c r="I329" s="80"/>
      <c r="J329" s="80"/>
      <c r="K329" s="80"/>
      <c r="L329" s="71"/>
      <c r="N329" s="58"/>
      <c r="O329" s="58"/>
    </row>
    <row r="330" spans="1:15" ht="14.25" customHeight="1" x14ac:dyDescent="0.25">
      <c r="L330" s="71"/>
    </row>
    <row r="331" spans="1:15" ht="14.25" customHeight="1" x14ac:dyDescent="0.25">
      <c r="L331" s="71"/>
    </row>
    <row r="332" spans="1:15" ht="14.25" customHeight="1" x14ac:dyDescent="0.25">
      <c r="L332" s="71"/>
    </row>
    <row r="333" spans="1:15" ht="14.25" customHeight="1" x14ac:dyDescent="0.25">
      <c r="L333" s="71"/>
    </row>
    <row r="334" spans="1:15" ht="14.25" customHeight="1" x14ac:dyDescent="0.25">
      <c r="L334" s="71"/>
    </row>
    <row r="335" spans="1:15" ht="14.25" customHeight="1" x14ac:dyDescent="0.25">
      <c r="L335" s="71"/>
    </row>
    <row r="336" spans="1:15" ht="14.25" customHeight="1" x14ac:dyDescent="0.25">
      <c r="L336" s="71"/>
    </row>
    <row r="337" spans="1:13" ht="14.25" customHeight="1" x14ac:dyDescent="0.25">
      <c r="L337" s="71"/>
    </row>
    <row r="338" spans="1:13" ht="14.25" customHeight="1" x14ac:dyDescent="0.25">
      <c r="L338" s="71"/>
    </row>
    <row r="339" spans="1:13" s="70" customFormat="1" ht="30" customHeight="1" x14ac:dyDescent="0.25">
      <c r="A339" s="77"/>
      <c r="B339" s="84"/>
      <c r="C339" s="80"/>
      <c r="D339" s="80"/>
      <c r="E339" s="80"/>
      <c r="F339" s="80"/>
      <c r="G339" s="80"/>
      <c r="H339" s="80"/>
      <c r="I339" s="80"/>
      <c r="J339" s="80"/>
      <c r="K339" s="80"/>
      <c r="L339" s="69"/>
      <c r="M339" s="69"/>
    </row>
    <row r="340" spans="1:13" ht="14.25" customHeight="1" x14ac:dyDescent="0.25">
      <c r="L340" s="71"/>
    </row>
    <row r="341" spans="1:13" ht="14.25" customHeight="1" x14ac:dyDescent="0.25">
      <c r="L341" s="71"/>
    </row>
    <row r="342" spans="1:13" ht="14.25" customHeight="1" x14ac:dyDescent="0.25">
      <c r="L342" s="71"/>
    </row>
    <row r="343" spans="1:13" ht="14.25" customHeight="1" x14ac:dyDescent="0.25">
      <c r="L343" s="71"/>
    </row>
    <row r="344" spans="1:13" ht="14.25" customHeight="1" x14ac:dyDescent="0.25">
      <c r="L344" s="71"/>
    </row>
    <row r="345" spans="1:13" ht="14.25" customHeight="1" x14ac:dyDescent="0.25">
      <c r="L345" s="71"/>
    </row>
    <row r="346" spans="1:13" ht="14.25" customHeight="1" x14ac:dyDescent="0.25">
      <c r="L346" s="71"/>
    </row>
    <row r="348" spans="1:13" s="70" customFormat="1" ht="30" customHeight="1" x14ac:dyDescent="0.25">
      <c r="A348" s="77"/>
      <c r="B348" s="84"/>
      <c r="C348" s="80"/>
      <c r="D348" s="80"/>
      <c r="E348" s="80"/>
      <c r="F348" s="80"/>
      <c r="G348" s="80"/>
      <c r="H348" s="80"/>
      <c r="I348" s="80"/>
      <c r="J348" s="80"/>
      <c r="K348" s="80"/>
      <c r="L348" s="69"/>
      <c r="M348" s="69"/>
    </row>
    <row r="349" spans="1:13" ht="13.15" customHeight="1" x14ac:dyDescent="0.25"/>
    <row r="354" spans="2:15" s="77" customFormat="1" ht="13.15" customHeight="1" x14ac:dyDescent="0.25">
      <c r="B354" s="84"/>
      <c r="C354" s="80"/>
      <c r="D354" s="80"/>
      <c r="E354" s="80"/>
      <c r="F354" s="80"/>
      <c r="G354" s="80"/>
      <c r="H354" s="80"/>
      <c r="I354" s="80"/>
      <c r="J354" s="80"/>
      <c r="K354" s="80"/>
      <c r="L354" s="57"/>
      <c r="M354" s="57"/>
      <c r="N354" s="58"/>
      <c r="O354" s="58"/>
    </row>
    <row r="356" spans="2:15" s="77" customFormat="1" ht="13.15" customHeight="1" x14ac:dyDescent="0.25">
      <c r="B356" s="84"/>
      <c r="C356" s="80"/>
      <c r="D356" s="80"/>
      <c r="E356" s="80"/>
      <c r="F356" s="80"/>
      <c r="G356" s="80"/>
      <c r="H356" s="80"/>
      <c r="I356" s="80"/>
      <c r="J356" s="80"/>
      <c r="K356" s="80"/>
      <c r="L356" s="57"/>
      <c r="M356" s="57"/>
      <c r="N356" s="58"/>
      <c r="O356" s="58"/>
    </row>
    <row r="360" spans="2:15" s="77" customFormat="1" ht="13.15" customHeight="1" x14ac:dyDescent="0.25">
      <c r="B360" s="84"/>
      <c r="C360" s="80"/>
      <c r="D360" s="80"/>
      <c r="E360" s="80"/>
      <c r="F360" s="80"/>
      <c r="G360" s="80"/>
      <c r="H360" s="80"/>
      <c r="I360" s="80"/>
      <c r="J360" s="80"/>
      <c r="K360" s="80"/>
      <c r="L360" s="57"/>
      <c r="M360" s="57"/>
      <c r="N360" s="58"/>
      <c r="O360" s="58"/>
    </row>
    <row r="364" spans="2:15" s="77" customFormat="1" ht="13.15" customHeight="1" x14ac:dyDescent="0.25">
      <c r="B364" s="84"/>
      <c r="C364" s="80"/>
      <c r="D364" s="80"/>
      <c r="E364" s="80"/>
      <c r="F364" s="80"/>
      <c r="G364" s="80"/>
      <c r="H364" s="80"/>
      <c r="I364" s="80"/>
      <c r="J364" s="80"/>
      <c r="K364" s="80"/>
      <c r="L364" s="57"/>
      <c r="M364" s="57"/>
      <c r="N364" s="58"/>
      <c r="O364" s="58"/>
    </row>
    <row r="372" spans="2:15" s="77" customFormat="1" ht="13.15" customHeight="1" x14ac:dyDescent="0.25">
      <c r="B372" s="84"/>
      <c r="C372" s="80"/>
      <c r="D372" s="80"/>
      <c r="E372" s="80"/>
      <c r="F372" s="80"/>
      <c r="G372" s="80"/>
      <c r="H372" s="80"/>
      <c r="I372" s="80"/>
      <c r="J372" s="80"/>
      <c r="K372" s="80"/>
      <c r="L372" s="57"/>
      <c r="M372" s="57"/>
      <c r="N372" s="58"/>
      <c r="O372" s="58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T335"/>
  <sheetViews>
    <sheetView view="pageBreakPreview" zoomScale="80" zoomScaleNormal="100" zoomScaleSheetLayoutView="80" workbookViewId="0">
      <selection activeCell="D13" sqref="D13:E13"/>
    </sheetView>
  </sheetViews>
  <sheetFormatPr defaultColWidth="8.81640625" defaultRowHeight="12.5" x14ac:dyDescent="0.25"/>
  <cols>
    <col min="1" max="1" width="3.54296875" style="77" customWidth="1"/>
    <col min="2" max="2" width="34.54296875" style="84" customWidth="1"/>
    <col min="3" max="3" width="10.1796875" style="80" bestFit="1" customWidth="1"/>
    <col min="4" max="4" width="7.54296875" style="80" customWidth="1"/>
    <col min="5" max="5" width="10.1796875" style="80" customWidth="1"/>
    <col min="6" max="6" width="9.81640625" style="80" bestFit="1" customWidth="1"/>
    <col min="7" max="7" width="8.54296875" style="80" customWidth="1"/>
    <col min="8" max="8" width="9.7265625" style="80" customWidth="1"/>
    <col min="9" max="9" width="9.453125" style="80" customWidth="1"/>
    <col min="10" max="10" width="9" style="80" customWidth="1"/>
    <col min="11" max="11" width="11.54296875" style="80" customWidth="1"/>
    <col min="12" max="12" width="11.81640625" style="57" bestFit="1" customWidth="1"/>
    <col min="13" max="13" width="13.81640625" style="57" bestFit="1" customWidth="1"/>
    <col min="14" max="14" width="12.26953125" style="57" bestFit="1" customWidth="1"/>
    <col min="15" max="15" width="15.453125" style="85" customWidth="1"/>
    <col min="16" max="16" width="12.26953125" style="85" bestFit="1" customWidth="1"/>
    <col min="17" max="17" width="11.26953125" style="85" bestFit="1" customWidth="1"/>
    <col min="18" max="16384" width="8.81640625" style="85"/>
  </cols>
  <sheetData>
    <row r="1" spans="1:20" ht="38" customHeight="1" x14ac:dyDescent="0.25">
      <c r="A1" s="210" t="s">
        <v>204</v>
      </c>
      <c r="B1" s="210"/>
      <c r="C1" s="210"/>
      <c r="D1" s="210"/>
      <c r="E1" s="125"/>
      <c r="F1" s="56"/>
      <c r="G1" s="56"/>
      <c r="H1" s="56"/>
      <c r="I1" s="189" t="s">
        <v>166</v>
      </c>
      <c r="J1" s="189"/>
      <c r="K1" s="189"/>
    </row>
    <row r="2" spans="1:20" ht="21" customHeight="1" x14ac:dyDescent="0.5">
      <c r="A2" s="190" t="s">
        <v>26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20" ht="25" x14ac:dyDescent="0.5">
      <c r="A3" s="190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20" ht="25" x14ac:dyDescent="0.5">
      <c r="A4" s="190" t="s">
        <v>74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20" ht="13" x14ac:dyDescent="0.3">
      <c r="A5" s="86"/>
      <c r="B5" s="86"/>
      <c r="C5" s="126"/>
      <c r="D5" s="126"/>
      <c r="E5" s="126"/>
      <c r="F5" s="86"/>
      <c r="G5" s="86"/>
      <c r="H5" s="86"/>
      <c r="I5" s="60"/>
      <c r="J5" s="60"/>
      <c r="K5" s="86"/>
    </row>
    <row r="6" spans="1:20" ht="13.5" thickBot="1" x14ac:dyDescent="0.35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20" s="63" customFormat="1" ht="13.15" customHeight="1" x14ac:dyDescent="0.25">
      <c r="A7" s="202" t="s">
        <v>0</v>
      </c>
      <c r="B7" s="193" t="s">
        <v>1</v>
      </c>
      <c r="C7" s="193" t="s">
        <v>6</v>
      </c>
      <c r="D7" s="193" t="s">
        <v>7</v>
      </c>
      <c r="E7" s="193" t="s">
        <v>18</v>
      </c>
      <c r="F7" s="193" t="s">
        <v>2</v>
      </c>
      <c r="G7" s="193" t="s">
        <v>3</v>
      </c>
      <c r="H7" s="193" t="s">
        <v>4</v>
      </c>
      <c r="I7" s="193" t="s">
        <v>16</v>
      </c>
      <c r="J7" s="193" t="s">
        <v>17</v>
      </c>
      <c r="K7" s="200" t="s">
        <v>5</v>
      </c>
      <c r="L7" s="62"/>
      <c r="M7" s="62"/>
      <c r="N7" s="62"/>
    </row>
    <row r="8" spans="1:20" s="63" customFormat="1" ht="13" x14ac:dyDescent="0.25">
      <c r="A8" s="203"/>
      <c r="B8" s="194"/>
      <c r="C8" s="194"/>
      <c r="D8" s="194"/>
      <c r="E8" s="194"/>
      <c r="F8" s="194"/>
      <c r="G8" s="194"/>
      <c r="H8" s="194"/>
      <c r="I8" s="194"/>
      <c r="J8" s="194"/>
      <c r="K8" s="201"/>
      <c r="L8" s="62"/>
      <c r="M8" s="62"/>
      <c r="N8" s="62"/>
    </row>
    <row r="9" spans="1:20" s="63" customFormat="1" ht="21.75" customHeight="1" x14ac:dyDescent="0.25">
      <c r="A9" s="203"/>
      <c r="B9" s="194"/>
      <c r="C9" s="194"/>
      <c r="D9" s="194"/>
      <c r="E9" s="194"/>
      <c r="F9" s="145" t="s">
        <v>15</v>
      </c>
      <c r="G9" s="145" t="s">
        <v>15</v>
      </c>
      <c r="H9" s="145" t="s">
        <v>15</v>
      </c>
      <c r="I9" s="145" t="s">
        <v>15</v>
      </c>
      <c r="J9" s="145" t="s">
        <v>15</v>
      </c>
      <c r="K9" s="146" t="s">
        <v>15</v>
      </c>
      <c r="L9" s="62"/>
      <c r="M9" s="62"/>
      <c r="N9" s="62"/>
    </row>
    <row r="10" spans="1:20" s="67" customFormat="1" ht="11.5" x14ac:dyDescent="0.25">
      <c r="A10" s="147" t="s">
        <v>25</v>
      </c>
      <c r="B10" s="65">
        <v>1</v>
      </c>
      <c r="C10" s="65" t="s">
        <v>20</v>
      </c>
      <c r="D10" s="65" t="s">
        <v>8</v>
      </c>
      <c r="E10" s="65" t="s">
        <v>9</v>
      </c>
      <c r="F10" s="65">
        <v>5</v>
      </c>
      <c r="G10" s="65" t="s">
        <v>10</v>
      </c>
      <c r="H10" s="65" t="s">
        <v>11</v>
      </c>
      <c r="I10" s="65">
        <v>8</v>
      </c>
      <c r="J10" s="65">
        <v>9</v>
      </c>
      <c r="K10" s="66">
        <v>10</v>
      </c>
      <c r="L10" s="62"/>
      <c r="M10" s="62"/>
      <c r="N10" s="62"/>
    </row>
    <row r="11" spans="1:20" s="67" customFormat="1" ht="11.5" x14ac:dyDescent="0.25">
      <c r="A11" s="147"/>
      <c r="B11" s="124" t="s">
        <v>91</v>
      </c>
      <c r="C11" s="65"/>
      <c r="D11" s="65"/>
      <c r="E11" s="65"/>
      <c r="F11" s="65"/>
      <c r="G11" s="65"/>
      <c r="H11" s="65"/>
      <c r="I11" s="65"/>
      <c r="J11" s="65"/>
      <c r="K11" s="66"/>
      <c r="L11" s="62"/>
      <c r="M11" s="62"/>
      <c r="N11" s="62"/>
    </row>
    <row r="12" spans="1:20" s="70" customFormat="1" ht="11.5" x14ac:dyDescent="0.25">
      <c r="A12" s="87" t="s">
        <v>19</v>
      </c>
      <c r="B12" s="91" t="s">
        <v>92</v>
      </c>
      <c r="C12" s="104" t="s">
        <v>13</v>
      </c>
      <c r="D12" s="104">
        <v>1</v>
      </c>
      <c r="E12" s="104">
        <v>14825.48</v>
      </c>
      <c r="F12" s="92">
        <v>3753.28</v>
      </c>
      <c r="G12" s="92">
        <v>1444.2</v>
      </c>
      <c r="H12" s="92">
        <v>9628</v>
      </c>
      <c r="I12" s="92">
        <f>0</f>
        <v>0</v>
      </c>
      <c r="J12" s="92">
        <f>0</f>
        <v>0</v>
      </c>
      <c r="K12" s="93">
        <f>SUM(F12:J12)</f>
        <v>14825.48</v>
      </c>
      <c r="L12" s="69"/>
      <c r="M12" s="88"/>
      <c r="N12" s="88"/>
      <c r="O12" s="88"/>
      <c r="P12" s="88"/>
      <c r="Q12" s="88"/>
      <c r="R12" s="88"/>
      <c r="S12" s="88"/>
    </row>
    <row r="13" spans="1:20" s="70" customFormat="1" ht="11.5" x14ac:dyDescent="0.25">
      <c r="A13" s="87" t="s">
        <v>20</v>
      </c>
      <c r="B13" s="91" t="s">
        <v>93</v>
      </c>
      <c r="C13" s="104" t="s">
        <v>13</v>
      </c>
      <c r="D13" s="104">
        <v>1</v>
      </c>
      <c r="E13" s="104">
        <v>14825.48</v>
      </c>
      <c r="F13" s="92">
        <v>3753.28</v>
      </c>
      <c r="G13" s="92">
        <v>1444.2</v>
      </c>
      <c r="H13" s="92">
        <v>9628</v>
      </c>
      <c r="I13" s="92">
        <f>0</f>
        <v>0</v>
      </c>
      <c r="J13" s="92">
        <f>0</f>
        <v>0</v>
      </c>
      <c r="K13" s="93">
        <f t="shared" ref="K13:K50" si="0">SUM(F13:J13)</f>
        <v>14825.48</v>
      </c>
      <c r="L13" s="69"/>
      <c r="M13" s="88"/>
      <c r="N13" s="88"/>
      <c r="O13" s="88"/>
      <c r="P13" s="88"/>
      <c r="Q13" s="88"/>
      <c r="R13" s="88"/>
      <c r="S13" s="88"/>
    </row>
    <row r="14" spans="1:20" s="70" customFormat="1" ht="11.5" x14ac:dyDescent="0.25">
      <c r="A14" s="87" t="s">
        <v>8</v>
      </c>
      <c r="B14" s="91" t="s">
        <v>94</v>
      </c>
      <c r="C14" s="104" t="s">
        <v>13</v>
      </c>
      <c r="D14" s="104">
        <v>1</v>
      </c>
      <c r="E14" s="104">
        <v>14825.48</v>
      </c>
      <c r="F14" s="92">
        <v>3753.28</v>
      </c>
      <c r="G14" s="92">
        <v>1444.2</v>
      </c>
      <c r="H14" s="92">
        <v>9628</v>
      </c>
      <c r="I14" s="92">
        <f>0</f>
        <v>0</v>
      </c>
      <c r="J14" s="92">
        <f>0</f>
        <v>0</v>
      </c>
      <c r="K14" s="93">
        <f t="shared" si="0"/>
        <v>14825.48</v>
      </c>
      <c r="L14" s="69"/>
      <c r="M14" s="88"/>
      <c r="N14" s="88"/>
      <c r="O14" s="88"/>
      <c r="P14" s="88"/>
      <c r="Q14" s="88"/>
      <c r="R14" s="88"/>
      <c r="S14" s="88"/>
    </row>
    <row r="15" spans="1:20" s="70" customFormat="1" ht="11.5" x14ac:dyDescent="0.25">
      <c r="A15" s="87" t="s">
        <v>9</v>
      </c>
      <c r="B15" s="91" t="s">
        <v>95</v>
      </c>
      <c r="C15" s="104" t="s">
        <v>13</v>
      </c>
      <c r="D15" s="104">
        <v>1</v>
      </c>
      <c r="E15" s="104">
        <v>14825.48</v>
      </c>
      <c r="F15" s="92">
        <v>3753.28</v>
      </c>
      <c r="G15" s="92">
        <v>1444.2</v>
      </c>
      <c r="H15" s="92">
        <v>9628</v>
      </c>
      <c r="I15" s="92">
        <f>0</f>
        <v>0</v>
      </c>
      <c r="J15" s="92">
        <f>0</f>
        <v>0</v>
      </c>
      <c r="K15" s="93">
        <f t="shared" si="0"/>
        <v>14825.48</v>
      </c>
      <c r="L15" s="69"/>
      <c r="M15" s="89"/>
      <c r="N15" s="89"/>
      <c r="O15" s="90"/>
      <c r="P15" s="90"/>
      <c r="Q15" s="90"/>
      <c r="R15" s="90"/>
      <c r="S15" s="90"/>
    </row>
    <row r="16" spans="1:20" s="70" customFormat="1" ht="11.5" x14ac:dyDescent="0.25">
      <c r="A16" s="87" t="s">
        <v>21</v>
      </c>
      <c r="B16" s="91" t="s">
        <v>96</v>
      </c>
      <c r="C16" s="104" t="s">
        <v>13</v>
      </c>
      <c r="D16" s="104">
        <v>1</v>
      </c>
      <c r="E16" s="104">
        <v>14825.48</v>
      </c>
      <c r="F16" s="92">
        <v>3753.28</v>
      </c>
      <c r="G16" s="92">
        <v>1444.2</v>
      </c>
      <c r="H16" s="92">
        <v>9628</v>
      </c>
      <c r="I16" s="92">
        <f>0</f>
        <v>0</v>
      </c>
      <c r="J16" s="92">
        <f>0</f>
        <v>0</v>
      </c>
      <c r="K16" s="93">
        <f t="shared" si="0"/>
        <v>14825.48</v>
      </c>
      <c r="L16" s="69"/>
      <c r="M16" s="89"/>
      <c r="N16" s="89"/>
      <c r="O16" s="90"/>
      <c r="P16" s="90"/>
      <c r="Q16" s="90"/>
      <c r="R16" s="90"/>
      <c r="S16" s="90"/>
      <c r="T16" s="88"/>
    </row>
    <row r="17" spans="1:20" s="70" customFormat="1" ht="11.5" x14ac:dyDescent="0.25">
      <c r="A17" s="87" t="s">
        <v>10</v>
      </c>
      <c r="B17" s="91" t="s">
        <v>97</v>
      </c>
      <c r="C17" s="104" t="s">
        <v>13</v>
      </c>
      <c r="D17" s="104">
        <v>1</v>
      </c>
      <c r="E17" s="104">
        <v>14825.48</v>
      </c>
      <c r="F17" s="92">
        <v>3753.28</v>
      </c>
      <c r="G17" s="92">
        <v>1444.2</v>
      </c>
      <c r="H17" s="92">
        <v>9628</v>
      </c>
      <c r="I17" s="92">
        <f>0</f>
        <v>0</v>
      </c>
      <c r="J17" s="92">
        <f>0</f>
        <v>0</v>
      </c>
      <c r="K17" s="93">
        <f t="shared" si="0"/>
        <v>14825.48</v>
      </c>
      <c r="L17" s="69"/>
      <c r="M17" s="89"/>
      <c r="N17" s="89"/>
      <c r="O17" s="90"/>
      <c r="P17" s="90"/>
      <c r="Q17" s="90"/>
      <c r="R17" s="90"/>
      <c r="S17" s="90"/>
      <c r="T17" s="88"/>
    </row>
    <row r="18" spans="1:20" s="70" customFormat="1" ht="11.5" x14ac:dyDescent="0.25">
      <c r="A18" s="87" t="s">
        <v>11</v>
      </c>
      <c r="B18" s="91" t="s">
        <v>98</v>
      </c>
      <c r="C18" s="104" t="s">
        <v>13</v>
      </c>
      <c r="D18" s="104">
        <v>1</v>
      </c>
      <c r="E18" s="104">
        <v>14825.48</v>
      </c>
      <c r="F18" s="92">
        <v>3753.28</v>
      </c>
      <c r="G18" s="92">
        <v>1444.2</v>
      </c>
      <c r="H18" s="92">
        <v>9628</v>
      </c>
      <c r="I18" s="92">
        <f>0</f>
        <v>0</v>
      </c>
      <c r="J18" s="92">
        <f>0</f>
        <v>0</v>
      </c>
      <c r="K18" s="93">
        <f t="shared" si="0"/>
        <v>14825.48</v>
      </c>
      <c r="L18" s="69"/>
      <c r="M18" s="89"/>
      <c r="N18" s="89"/>
      <c r="O18" s="90"/>
      <c r="P18" s="90"/>
      <c r="Q18" s="90"/>
      <c r="R18" s="90"/>
      <c r="S18" s="90"/>
      <c r="T18" s="88"/>
    </row>
    <row r="19" spans="1:20" s="70" customFormat="1" ht="11.5" x14ac:dyDescent="0.25">
      <c r="A19" s="87" t="s">
        <v>35</v>
      </c>
      <c r="B19" s="91" t="s">
        <v>99</v>
      </c>
      <c r="C19" s="104" t="s">
        <v>13</v>
      </c>
      <c r="D19" s="104">
        <v>1</v>
      </c>
      <c r="E19" s="104">
        <v>14825.48</v>
      </c>
      <c r="F19" s="92">
        <v>3753.28</v>
      </c>
      <c r="G19" s="92">
        <v>1444.2</v>
      </c>
      <c r="H19" s="92">
        <v>9628</v>
      </c>
      <c r="I19" s="92">
        <f>0</f>
        <v>0</v>
      </c>
      <c r="J19" s="92">
        <f>0</f>
        <v>0</v>
      </c>
      <c r="K19" s="93">
        <f t="shared" si="0"/>
        <v>14825.48</v>
      </c>
      <c r="L19" s="69"/>
      <c r="M19" s="89"/>
      <c r="N19" s="89"/>
      <c r="O19" s="90"/>
      <c r="P19" s="90"/>
      <c r="Q19" s="90"/>
      <c r="R19" s="90"/>
      <c r="S19" s="90"/>
    </row>
    <row r="20" spans="1:20" s="70" customFormat="1" ht="11.5" x14ac:dyDescent="0.25">
      <c r="A20" s="87" t="s">
        <v>22</v>
      </c>
      <c r="B20" s="91" t="s">
        <v>100</v>
      </c>
      <c r="C20" s="104" t="s">
        <v>13</v>
      </c>
      <c r="D20" s="104">
        <v>1</v>
      </c>
      <c r="E20" s="104">
        <v>14825.48</v>
      </c>
      <c r="F20" s="92">
        <v>3753.28</v>
      </c>
      <c r="G20" s="92">
        <v>1444.2</v>
      </c>
      <c r="H20" s="92">
        <v>9628</v>
      </c>
      <c r="I20" s="92">
        <f>0</f>
        <v>0</v>
      </c>
      <c r="J20" s="92">
        <f>0</f>
        <v>0</v>
      </c>
      <c r="K20" s="93">
        <f t="shared" si="0"/>
        <v>14825.48</v>
      </c>
      <c r="L20" s="69"/>
      <c r="M20" s="89"/>
      <c r="N20" s="89"/>
      <c r="O20" s="90"/>
      <c r="P20" s="90"/>
      <c r="Q20" s="90"/>
      <c r="R20" s="90"/>
      <c r="S20" s="90"/>
    </row>
    <row r="21" spans="1:20" s="70" customFormat="1" ht="11.5" x14ac:dyDescent="0.25">
      <c r="A21" s="87" t="s">
        <v>23</v>
      </c>
      <c r="B21" s="91" t="s">
        <v>101</v>
      </c>
      <c r="C21" s="104" t="s">
        <v>13</v>
      </c>
      <c r="D21" s="104">
        <v>1</v>
      </c>
      <c r="E21" s="104">
        <v>14825.48</v>
      </c>
      <c r="F21" s="92">
        <v>3753.28</v>
      </c>
      <c r="G21" s="92">
        <v>1444.2</v>
      </c>
      <c r="H21" s="92">
        <v>9628</v>
      </c>
      <c r="I21" s="92">
        <f>0</f>
        <v>0</v>
      </c>
      <c r="J21" s="92">
        <f>0</f>
        <v>0</v>
      </c>
      <c r="K21" s="93">
        <f t="shared" si="0"/>
        <v>14825.48</v>
      </c>
      <c r="L21" s="69"/>
      <c r="M21" s="89"/>
      <c r="N21" s="89"/>
      <c r="O21" s="90"/>
      <c r="P21" s="90"/>
      <c r="Q21" s="90"/>
      <c r="R21" s="90"/>
      <c r="S21" s="90"/>
    </row>
    <row r="22" spans="1:20" s="70" customFormat="1" ht="11.5" x14ac:dyDescent="0.25">
      <c r="A22" s="87" t="s">
        <v>36</v>
      </c>
      <c r="B22" s="91" t="s">
        <v>102</v>
      </c>
      <c r="C22" s="104" t="s">
        <v>13</v>
      </c>
      <c r="D22" s="104">
        <v>1</v>
      </c>
      <c r="E22" s="104">
        <v>14825.48</v>
      </c>
      <c r="F22" s="92">
        <v>3753.28</v>
      </c>
      <c r="G22" s="92">
        <v>1444.2</v>
      </c>
      <c r="H22" s="92">
        <v>9628</v>
      </c>
      <c r="I22" s="92">
        <f>0</f>
        <v>0</v>
      </c>
      <c r="J22" s="92">
        <f>0</f>
        <v>0</v>
      </c>
      <c r="K22" s="93">
        <f t="shared" si="0"/>
        <v>14825.48</v>
      </c>
      <c r="L22" s="69"/>
      <c r="M22" s="89"/>
      <c r="N22" s="89"/>
      <c r="O22" s="90"/>
      <c r="P22" s="90"/>
      <c r="Q22" s="90"/>
      <c r="R22" s="90"/>
      <c r="S22" s="90"/>
    </row>
    <row r="23" spans="1:20" s="70" customFormat="1" ht="11.5" x14ac:dyDescent="0.25">
      <c r="A23" s="87" t="s">
        <v>24</v>
      </c>
      <c r="B23" s="91" t="s">
        <v>103</v>
      </c>
      <c r="C23" s="104" t="s">
        <v>13</v>
      </c>
      <c r="D23" s="104">
        <v>1</v>
      </c>
      <c r="E23" s="104">
        <v>14825.48</v>
      </c>
      <c r="F23" s="92">
        <v>3753.28</v>
      </c>
      <c r="G23" s="92">
        <v>1444.2</v>
      </c>
      <c r="H23" s="92">
        <v>9628</v>
      </c>
      <c r="I23" s="92">
        <f>0</f>
        <v>0</v>
      </c>
      <c r="J23" s="92">
        <f>0</f>
        <v>0</v>
      </c>
      <c r="K23" s="93">
        <f t="shared" si="0"/>
        <v>14825.48</v>
      </c>
      <c r="L23" s="69"/>
      <c r="M23" s="89"/>
      <c r="N23" s="89"/>
      <c r="O23" s="90"/>
      <c r="P23" s="90"/>
      <c r="Q23" s="90"/>
      <c r="R23" s="90"/>
      <c r="S23" s="90"/>
    </row>
    <row r="24" spans="1:20" s="70" customFormat="1" ht="11.5" x14ac:dyDescent="0.25">
      <c r="A24" s="87" t="s">
        <v>40</v>
      </c>
      <c r="B24" s="91" t="s">
        <v>104</v>
      </c>
      <c r="C24" s="104" t="s">
        <v>13</v>
      </c>
      <c r="D24" s="104">
        <v>1</v>
      </c>
      <c r="E24" s="104">
        <v>14825.48</v>
      </c>
      <c r="F24" s="92">
        <v>3753.28</v>
      </c>
      <c r="G24" s="92">
        <v>1444.2</v>
      </c>
      <c r="H24" s="92">
        <v>9628</v>
      </c>
      <c r="I24" s="92">
        <f>0</f>
        <v>0</v>
      </c>
      <c r="J24" s="92">
        <f>0</f>
        <v>0</v>
      </c>
      <c r="K24" s="93">
        <f t="shared" si="0"/>
        <v>14825.48</v>
      </c>
      <c r="L24" s="69"/>
      <c r="M24" s="89"/>
      <c r="N24" s="89"/>
      <c r="O24" s="90"/>
      <c r="P24" s="90"/>
      <c r="Q24" s="90"/>
      <c r="R24" s="90"/>
      <c r="S24" s="90"/>
    </row>
    <row r="25" spans="1:20" s="70" customFormat="1" ht="11.5" x14ac:dyDescent="0.25">
      <c r="A25" s="87" t="s">
        <v>41</v>
      </c>
      <c r="B25" s="91" t="s">
        <v>105</v>
      </c>
      <c r="C25" s="104" t="s">
        <v>13</v>
      </c>
      <c r="D25" s="104">
        <v>1</v>
      </c>
      <c r="E25" s="104">
        <v>14825.48</v>
      </c>
      <c r="F25" s="92">
        <v>3753.28</v>
      </c>
      <c r="G25" s="92">
        <v>1444.2</v>
      </c>
      <c r="H25" s="92">
        <v>9628</v>
      </c>
      <c r="I25" s="92">
        <f>0</f>
        <v>0</v>
      </c>
      <c r="J25" s="92">
        <f>0</f>
        <v>0</v>
      </c>
      <c r="K25" s="93">
        <f t="shared" si="0"/>
        <v>14825.48</v>
      </c>
      <c r="L25" s="69"/>
      <c r="M25" s="89"/>
      <c r="N25" s="89"/>
      <c r="O25" s="90"/>
      <c r="P25" s="90"/>
      <c r="Q25" s="90"/>
      <c r="R25" s="90"/>
      <c r="S25" s="90"/>
    </row>
    <row r="26" spans="1:20" s="70" customFormat="1" ht="11.5" x14ac:dyDescent="0.25">
      <c r="A26" s="87" t="s">
        <v>42</v>
      </c>
      <c r="B26" s="91" t="s">
        <v>106</v>
      </c>
      <c r="C26" s="104" t="s">
        <v>13</v>
      </c>
      <c r="D26" s="104">
        <v>1</v>
      </c>
      <c r="E26" s="104">
        <v>14825.48</v>
      </c>
      <c r="F26" s="92">
        <v>3753.28</v>
      </c>
      <c r="G26" s="92">
        <v>1444.2</v>
      </c>
      <c r="H26" s="92">
        <v>9628</v>
      </c>
      <c r="I26" s="92">
        <f>0</f>
        <v>0</v>
      </c>
      <c r="J26" s="92">
        <f>0</f>
        <v>0</v>
      </c>
      <c r="K26" s="93">
        <f t="shared" si="0"/>
        <v>14825.48</v>
      </c>
      <c r="L26" s="69"/>
      <c r="M26" s="89"/>
      <c r="N26" s="89"/>
      <c r="O26" s="90"/>
      <c r="P26" s="90"/>
      <c r="Q26" s="90"/>
      <c r="R26" s="90"/>
      <c r="S26" s="90"/>
    </row>
    <row r="27" spans="1:20" s="70" customFormat="1" ht="11.5" x14ac:dyDescent="0.25">
      <c r="A27" s="87" t="s">
        <v>43</v>
      </c>
      <c r="B27" s="91" t="s">
        <v>107</v>
      </c>
      <c r="C27" s="104" t="s">
        <v>13</v>
      </c>
      <c r="D27" s="104">
        <v>1</v>
      </c>
      <c r="E27" s="104">
        <v>14825.48</v>
      </c>
      <c r="F27" s="92">
        <v>3753.28</v>
      </c>
      <c r="G27" s="92">
        <v>1444.2</v>
      </c>
      <c r="H27" s="92">
        <v>9628</v>
      </c>
      <c r="I27" s="92">
        <f>0</f>
        <v>0</v>
      </c>
      <c r="J27" s="92">
        <f>0</f>
        <v>0</v>
      </c>
      <c r="K27" s="93">
        <f t="shared" si="0"/>
        <v>14825.48</v>
      </c>
      <c r="L27" s="69"/>
      <c r="M27" s="89"/>
      <c r="N27" s="89"/>
      <c r="O27" s="90"/>
      <c r="P27" s="90"/>
      <c r="Q27" s="90"/>
      <c r="R27" s="90"/>
      <c r="S27" s="90"/>
    </row>
    <row r="28" spans="1:20" s="70" customFormat="1" ht="11.5" x14ac:dyDescent="0.25">
      <c r="A28" s="87" t="s">
        <v>44</v>
      </c>
      <c r="B28" s="91" t="s">
        <v>108</v>
      </c>
      <c r="C28" s="104" t="s">
        <v>13</v>
      </c>
      <c r="D28" s="104">
        <v>1</v>
      </c>
      <c r="E28" s="104">
        <v>14825.48</v>
      </c>
      <c r="F28" s="92">
        <v>3753.28</v>
      </c>
      <c r="G28" s="92">
        <v>1444.2</v>
      </c>
      <c r="H28" s="92">
        <v>9628</v>
      </c>
      <c r="I28" s="92">
        <f>0</f>
        <v>0</v>
      </c>
      <c r="J28" s="92">
        <f>0</f>
        <v>0</v>
      </c>
      <c r="K28" s="93">
        <f t="shared" si="0"/>
        <v>14825.48</v>
      </c>
      <c r="L28" s="69"/>
      <c r="M28" s="89"/>
      <c r="N28" s="89"/>
      <c r="O28" s="90"/>
      <c r="P28" s="90"/>
      <c r="Q28" s="90"/>
      <c r="R28" s="90"/>
      <c r="S28" s="90"/>
    </row>
    <row r="29" spans="1:20" s="70" customFormat="1" ht="11.5" x14ac:dyDescent="0.25">
      <c r="A29" s="87" t="s">
        <v>45</v>
      </c>
      <c r="B29" s="91" t="s">
        <v>109</v>
      </c>
      <c r="C29" s="104" t="s">
        <v>13</v>
      </c>
      <c r="D29" s="104">
        <v>1</v>
      </c>
      <c r="E29" s="104">
        <v>27934.34</v>
      </c>
      <c r="F29" s="92">
        <v>8156.64</v>
      </c>
      <c r="G29" s="92">
        <v>2579.6999999999998</v>
      </c>
      <c r="H29" s="92">
        <v>17198</v>
      </c>
      <c r="I29" s="92">
        <f>0</f>
        <v>0</v>
      </c>
      <c r="J29" s="92">
        <f>0</f>
        <v>0</v>
      </c>
      <c r="K29" s="93">
        <f t="shared" si="0"/>
        <v>27934.34</v>
      </c>
      <c r="L29" s="69"/>
      <c r="M29" s="89"/>
      <c r="N29" s="89"/>
      <c r="O29" s="90"/>
      <c r="P29" s="90"/>
      <c r="Q29" s="90"/>
      <c r="R29" s="90"/>
      <c r="S29" s="90"/>
    </row>
    <row r="30" spans="1:20" s="67" customFormat="1" ht="11.5" x14ac:dyDescent="0.25">
      <c r="A30" s="87" t="s">
        <v>46</v>
      </c>
      <c r="B30" s="91" t="s">
        <v>110</v>
      </c>
      <c r="C30" s="104" t="s">
        <v>13</v>
      </c>
      <c r="D30" s="104">
        <v>1</v>
      </c>
      <c r="E30" s="104">
        <v>26868.799999999999</v>
      </c>
      <c r="F30" s="92">
        <v>8478</v>
      </c>
      <c r="G30" s="92">
        <v>2398.7999999999997</v>
      </c>
      <c r="H30" s="92">
        <v>15992</v>
      </c>
      <c r="I30" s="92">
        <f>0</f>
        <v>0</v>
      </c>
      <c r="J30" s="92">
        <f>0</f>
        <v>0</v>
      </c>
      <c r="K30" s="93">
        <f t="shared" si="0"/>
        <v>26868.799999999999</v>
      </c>
      <c r="L30" s="62"/>
      <c r="M30" s="62"/>
      <c r="N30" s="62"/>
    </row>
    <row r="31" spans="1:20" s="70" customFormat="1" ht="11.5" x14ac:dyDescent="0.25">
      <c r="A31" s="87" t="s">
        <v>47</v>
      </c>
      <c r="B31" s="91" t="s">
        <v>111</v>
      </c>
      <c r="C31" s="104" t="s">
        <v>13</v>
      </c>
      <c r="D31" s="104">
        <v>1</v>
      </c>
      <c r="E31" s="104">
        <v>14825.48</v>
      </c>
      <c r="F31" s="92">
        <v>3753.28</v>
      </c>
      <c r="G31" s="92">
        <v>1444.2</v>
      </c>
      <c r="H31" s="92">
        <v>9628</v>
      </c>
      <c r="I31" s="92">
        <f>0</f>
        <v>0</v>
      </c>
      <c r="J31" s="92">
        <f>0</f>
        <v>0</v>
      </c>
      <c r="K31" s="93">
        <f t="shared" si="0"/>
        <v>14825.48</v>
      </c>
      <c r="L31" s="69"/>
      <c r="M31" s="88"/>
      <c r="N31" s="88"/>
      <c r="O31" s="88"/>
      <c r="P31" s="88"/>
      <c r="Q31" s="88"/>
      <c r="R31" s="88"/>
      <c r="S31" s="88"/>
    </row>
    <row r="32" spans="1:20" s="70" customFormat="1" ht="11.5" x14ac:dyDescent="0.25">
      <c r="A32" s="87" t="s">
        <v>51</v>
      </c>
      <c r="B32" s="91" t="s">
        <v>112</v>
      </c>
      <c r="C32" s="104" t="s">
        <v>13</v>
      </c>
      <c r="D32" s="104">
        <v>1</v>
      </c>
      <c r="E32" s="104">
        <v>14825.48</v>
      </c>
      <c r="F32" s="92">
        <v>3753.28</v>
      </c>
      <c r="G32" s="92">
        <v>1444.2</v>
      </c>
      <c r="H32" s="92">
        <v>9628</v>
      </c>
      <c r="I32" s="92">
        <f>0</f>
        <v>0</v>
      </c>
      <c r="J32" s="92">
        <f>0</f>
        <v>0</v>
      </c>
      <c r="K32" s="93">
        <f t="shared" si="0"/>
        <v>14825.48</v>
      </c>
      <c r="L32" s="69"/>
      <c r="M32" s="88"/>
      <c r="N32" s="88"/>
      <c r="O32" s="88"/>
      <c r="P32" s="88"/>
      <c r="Q32" s="88"/>
      <c r="R32" s="88"/>
      <c r="S32" s="88"/>
    </row>
    <row r="33" spans="1:20" s="70" customFormat="1" ht="11.5" x14ac:dyDescent="0.25">
      <c r="A33" s="87" t="s">
        <v>52</v>
      </c>
      <c r="B33" s="91" t="s">
        <v>113</v>
      </c>
      <c r="C33" s="104" t="s">
        <v>13</v>
      </c>
      <c r="D33" s="104">
        <v>1</v>
      </c>
      <c r="E33" s="104">
        <v>14825.48</v>
      </c>
      <c r="F33" s="92">
        <v>3753.28</v>
      </c>
      <c r="G33" s="92">
        <v>1444.2</v>
      </c>
      <c r="H33" s="92">
        <v>9628</v>
      </c>
      <c r="I33" s="92">
        <f>0</f>
        <v>0</v>
      </c>
      <c r="J33" s="92">
        <f>0</f>
        <v>0</v>
      </c>
      <c r="K33" s="93">
        <f t="shared" si="0"/>
        <v>14825.48</v>
      </c>
      <c r="L33" s="69"/>
      <c r="M33" s="88"/>
      <c r="N33" s="88"/>
      <c r="O33" s="88"/>
      <c r="P33" s="88"/>
      <c r="Q33" s="88"/>
      <c r="R33" s="88"/>
      <c r="S33" s="88"/>
    </row>
    <row r="34" spans="1:20" s="70" customFormat="1" ht="11.5" x14ac:dyDescent="0.25">
      <c r="A34" s="87" t="s">
        <v>53</v>
      </c>
      <c r="B34" s="91" t="s">
        <v>114</v>
      </c>
      <c r="C34" s="104" t="s">
        <v>13</v>
      </c>
      <c r="D34" s="104">
        <v>1</v>
      </c>
      <c r="E34" s="104">
        <v>14825.48</v>
      </c>
      <c r="F34" s="92">
        <v>3753.28</v>
      </c>
      <c r="G34" s="92">
        <v>1444.2</v>
      </c>
      <c r="H34" s="92">
        <v>9628</v>
      </c>
      <c r="I34" s="92">
        <f>0</f>
        <v>0</v>
      </c>
      <c r="J34" s="92">
        <f>0</f>
        <v>0</v>
      </c>
      <c r="K34" s="93">
        <f t="shared" si="0"/>
        <v>14825.48</v>
      </c>
      <c r="L34" s="69"/>
      <c r="M34" s="89"/>
      <c r="N34" s="89"/>
      <c r="O34" s="90"/>
      <c r="P34" s="90"/>
      <c r="Q34" s="90"/>
      <c r="R34" s="90"/>
      <c r="S34" s="90"/>
    </row>
    <row r="35" spans="1:20" s="70" customFormat="1" ht="11.5" x14ac:dyDescent="0.25">
      <c r="A35" s="87" t="s">
        <v>54</v>
      </c>
      <c r="B35" s="91" t="s">
        <v>115</v>
      </c>
      <c r="C35" s="104" t="s">
        <v>13</v>
      </c>
      <c r="D35" s="104">
        <v>1</v>
      </c>
      <c r="E35" s="104">
        <v>14825.48</v>
      </c>
      <c r="F35" s="92">
        <v>3753.28</v>
      </c>
      <c r="G35" s="92">
        <v>1444.2</v>
      </c>
      <c r="H35" s="92">
        <v>9628</v>
      </c>
      <c r="I35" s="92">
        <f>0</f>
        <v>0</v>
      </c>
      <c r="J35" s="92">
        <f>0</f>
        <v>0</v>
      </c>
      <c r="K35" s="93">
        <f t="shared" si="0"/>
        <v>14825.48</v>
      </c>
      <c r="L35" s="69"/>
      <c r="M35" s="89"/>
      <c r="N35" s="89"/>
      <c r="O35" s="90"/>
      <c r="P35" s="90"/>
      <c r="Q35" s="90"/>
      <c r="R35" s="90"/>
      <c r="S35" s="90"/>
      <c r="T35" s="88"/>
    </row>
    <row r="36" spans="1:20" s="70" customFormat="1" ht="11.5" x14ac:dyDescent="0.25">
      <c r="A36" s="87" t="s">
        <v>81</v>
      </c>
      <c r="B36" s="91" t="s">
        <v>116</v>
      </c>
      <c r="C36" s="104" t="s">
        <v>13</v>
      </c>
      <c r="D36" s="104">
        <v>1</v>
      </c>
      <c r="E36" s="104">
        <v>14825.48</v>
      </c>
      <c r="F36" s="92">
        <v>3753.28</v>
      </c>
      <c r="G36" s="92">
        <v>1444.2</v>
      </c>
      <c r="H36" s="92">
        <v>9628</v>
      </c>
      <c r="I36" s="92">
        <f>0</f>
        <v>0</v>
      </c>
      <c r="J36" s="92">
        <f>0</f>
        <v>0</v>
      </c>
      <c r="K36" s="93">
        <f t="shared" si="0"/>
        <v>14825.48</v>
      </c>
      <c r="L36" s="69"/>
      <c r="M36" s="89"/>
      <c r="N36" s="89"/>
      <c r="O36" s="90"/>
      <c r="P36" s="90"/>
      <c r="Q36" s="90"/>
      <c r="R36" s="90"/>
      <c r="S36" s="90"/>
      <c r="T36" s="88"/>
    </row>
    <row r="37" spans="1:20" s="70" customFormat="1" ht="11.5" x14ac:dyDescent="0.25">
      <c r="A37" s="87" t="s">
        <v>82</v>
      </c>
      <c r="B37" s="91" t="s">
        <v>117</v>
      </c>
      <c r="C37" s="104" t="s">
        <v>13</v>
      </c>
      <c r="D37" s="104">
        <v>1</v>
      </c>
      <c r="E37" s="104">
        <v>14825.48</v>
      </c>
      <c r="F37" s="92">
        <v>3753.28</v>
      </c>
      <c r="G37" s="92">
        <v>1444.2</v>
      </c>
      <c r="H37" s="92">
        <v>9628</v>
      </c>
      <c r="I37" s="92">
        <f>0</f>
        <v>0</v>
      </c>
      <c r="J37" s="92">
        <f>0</f>
        <v>0</v>
      </c>
      <c r="K37" s="93">
        <f t="shared" si="0"/>
        <v>14825.48</v>
      </c>
      <c r="L37" s="69"/>
      <c r="M37" s="89"/>
      <c r="N37" s="89"/>
      <c r="O37" s="90"/>
      <c r="P37" s="90"/>
      <c r="Q37" s="90"/>
      <c r="R37" s="90"/>
      <c r="S37" s="90"/>
      <c r="T37" s="88"/>
    </row>
    <row r="38" spans="1:20" s="70" customFormat="1" ht="11.5" x14ac:dyDescent="0.25">
      <c r="A38" s="87" t="s">
        <v>83</v>
      </c>
      <c r="B38" s="91" t="s">
        <v>118</v>
      </c>
      <c r="C38" s="104" t="s">
        <v>13</v>
      </c>
      <c r="D38" s="104">
        <v>1</v>
      </c>
      <c r="E38" s="104">
        <v>14825.48</v>
      </c>
      <c r="F38" s="92">
        <v>3753.28</v>
      </c>
      <c r="G38" s="92">
        <v>1444.2</v>
      </c>
      <c r="H38" s="92">
        <v>9628</v>
      </c>
      <c r="I38" s="92">
        <f>0</f>
        <v>0</v>
      </c>
      <c r="J38" s="92">
        <f>0</f>
        <v>0</v>
      </c>
      <c r="K38" s="93">
        <f t="shared" si="0"/>
        <v>14825.48</v>
      </c>
      <c r="L38" s="69"/>
      <c r="M38" s="89"/>
      <c r="N38" s="89"/>
      <c r="O38" s="90"/>
      <c r="P38" s="90"/>
      <c r="Q38" s="90"/>
      <c r="R38" s="90"/>
      <c r="S38" s="90"/>
    </row>
    <row r="39" spans="1:20" s="70" customFormat="1" ht="11.5" x14ac:dyDescent="0.25">
      <c r="A39" s="87" t="s">
        <v>84</v>
      </c>
      <c r="B39" s="91" t="s">
        <v>119</v>
      </c>
      <c r="C39" s="104" t="s">
        <v>13</v>
      </c>
      <c r="D39" s="104">
        <v>1</v>
      </c>
      <c r="E39" s="104">
        <v>14825.48</v>
      </c>
      <c r="F39" s="92">
        <v>3753.28</v>
      </c>
      <c r="G39" s="92">
        <v>1444.2</v>
      </c>
      <c r="H39" s="92">
        <v>9628</v>
      </c>
      <c r="I39" s="92">
        <f>0</f>
        <v>0</v>
      </c>
      <c r="J39" s="92">
        <f>0</f>
        <v>0</v>
      </c>
      <c r="K39" s="93">
        <f t="shared" si="0"/>
        <v>14825.48</v>
      </c>
      <c r="L39" s="69"/>
      <c r="M39" s="89"/>
      <c r="N39" s="89"/>
      <c r="O39" s="90"/>
      <c r="P39" s="90"/>
      <c r="Q39" s="90"/>
      <c r="R39" s="90"/>
      <c r="S39" s="90"/>
    </row>
    <row r="40" spans="1:20" s="70" customFormat="1" ht="11.5" x14ac:dyDescent="0.25">
      <c r="A40" s="87" t="s">
        <v>86</v>
      </c>
      <c r="B40" s="91" t="s">
        <v>120</v>
      </c>
      <c r="C40" s="104" t="s">
        <v>13</v>
      </c>
      <c r="D40" s="104">
        <v>1</v>
      </c>
      <c r="E40" s="104">
        <v>14825.48</v>
      </c>
      <c r="F40" s="92">
        <v>3753.28</v>
      </c>
      <c r="G40" s="92">
        <v>1444.2</v>
      </c>
      <c r="H40" s="92">
        <v>9628</v>
      </c>
      <c r="I40" s="92">
        <f>0</f>
        <v>0</v>
      </c>
      <c r="J40" s="92">
        <f>0</f>
        <v>0</v>
      </c>
      <c r="K40" s="93">
        <f t="shared" si="0"/>
        <v>14825.48</v>
      </c>
      <c r="L40" s="69"/>
      <c r="M40" s="89"/>
      <c r="N40" s="89"/>
      <c r="O40" s="90"/>
      <c r="P40" s="90"/>
      <c r="Q40" s="90"/>
      <c r="R40" s="90"/>
      <c r="S40" s="90"/>
    </row>
    <row r="41" spans="1:20" s="70" customFormat="1" ht="11.5" x14ac:dyDescent="0.25">
      <c r="A41" s="87" t="s">
        <v>87</v>
      </c>
      <c r="B41" s="91" t="s">
        <v>121</v>
      </c>
      <c r="C41" s="104" t="s">
        <v>13</v>
      </c>
      <c r="D41" s="104">
        <v>1</v>
      </c>
      <c r="E41" s="104">
        <v>14825.48</v>
      </c>
      <c r="F41" s="92">
        <v>3753.28</v>
      </c>
      <c r="G41" s="92">
        <v>1444.2</v>
      </c>
      <c r="H41" s="92">
        <v>9628</v>
      </c>
      <c r="I41" s="92">
        <f>0</f>
        <v>0</v>
      </c>
      <c r="J41" s="92">
        <f>0</f>
        <v>0</v>
      </c>
      <c r="K41" s="93">
        <f t="shared" si="0"/>
        <v>14825.48</v>
      </c>
      <c r="L41" s="69"/>
      <c r="M41" s="89"/>
      <c r="N41" s="89"/>
      <c r="O41" s="90"/>
      <c r="P41" s="90"/>
      <c r="Q41" s="90"/>
      <c r="R41" s="90"/>
      <c r="S41" s="90"/>
    </row>
    <row r="42" spans="1:20" s="70" customFormat="1" ht="11.5" x14ac:dyDescent="0.25">
      <c r="A42" s="87" t="s">
        <v>88</v>
      </c>
      <c r="B42" s="91" t="s">
        <v>122</v>
      </c>
      <c r="C42" s="104" t="s">
        <v>13</v>
      </c>
      <c r="D42" s="104">
        <v>1</v>
      </c>
      <c r="E42" s="104">
        <v>14825.48</v>
      </c>
      <c r="F42" s="92">
        <v>3753.28</v>
      </c>
      <c r="G42" s="92">
        <v>1444.2</v>
      </c>
      <c r="H42" s="92">
        <v>9628</v>
      </c>
      <c r="I42" s="92">
        <f>0</f>
        <v>0</v>
      </c>
      <c r="J42" s="92">
        <f>0</f>
        <v>0</v>
      </c>
      <c r="K42" s="93">
        <f t="shared" si="0"/>
        <v>14825.48</v>
      </c>
      <c r="L42" s="69"/>
      <c r="M42" s="89"/>
      <c r="N42" s="89"/>
      <c r="O42" s="90"/>
      <c r="P42" s="90"/>
      <c r="Q42" s="90"/>
      <c r="R42" s="90"/>
      <c r="S42" s="90"/>
    </row>
    <row r="43" spans="1:20" s="70" customFormat="1" ht="11.5" x14ac:dyDescent="0.25">
      <c r="A43" s="87" t="s">
        <v>89</v>
      </c>
      <c r="B43" s="91" t="s">
        <v>123</v>
      </c>
      <c r="C43" s="104" t="s">
        <v>13</v>
      </c>
      <c r="D43" s="104">
        <v>1</v>
      </c>
      <c r="E43" s="104">
        <v>14825.48</v>
      </c>
      <c r="F43" s="92">
        <v>3753.28</v>
      </c>
      <c r="G43" s="92">
        <v>1444.2</v>
      </c>
      <c r="H43" s="92">
        <v>9628</v>
      </c>
      <c r="I43" s="92">
        <f>0</f>
        <v>0</v>
      </c>
      <c r="J43" s="92">
        <f>0</f>
        <v>0</v>
      </c>
      <c r="K43" s="93">
        <f t="shared" si="0"/>
        <v>14825.48</v>
      </c>
      <c r="L43" s="69"/>
      <c r="M43" s="89"/>
      <c r="N43" s="89"/>
      <c r="O43" s="90"/>
      <c r="P43" s="90"/>
      <c r="Q43" s="90"/>
      <c r="R43" s="90"/>
      <c r="S43" s="90"/>
    </row>
    <row r="44" spans="1:20" s="70" customFormat="1" ht="11.5" x14ac:dyDescent="0.25">
      <c r="A44" s="87" t="s">
        <v>90</v>
      </c>
      <c r="B44" s="91" t="s">
        <v>124</v>
      </c>
      <c r="C44" s="104" t="s">
        <v>13</v>
      </c>
      <c r="D44" s="104">
        <v>1</v>
      </c>
      <c r="E44" s="104">
        <v>14825.48</v>
      </c>
      <c r="F44" s="92">
        <v>3753.28</v>
      </c>
      <c r="G44" s="92">
        <v>1444.2</v>
      </c>
      <c r="H44" s="92">
        <v>9628</v>
      </c>
      <c r="I44" s="92">
        <f>0</f>
        <v>0</v>
      </c>
      <c r="J44" s="92">
        <f>0</f>
        <v>0</v>
      </c>
      <c r="K44" s="93">
        <f t="shared" si="0"/>
        <v>14825.48</v>
      </c>
      <c r="L44" s="69"/>
      <c r="M44" s="89"/>
      <c r="N44" s="89"/>
      <c r="O44" s="90"/>
      <c r="P44" s="90"/>
      <c r="Q44" s="90"/>
      <c r="R44" s="90"/>
      <c r="S44" s="90"/>
    </row>
    <row r="45" spans="1:20" s="70" customFormat="1" ht="11.5" x14ac:dyDescent="0.25">
      <c r="A45" s="87" t="s">
        <v>125</v>
      </c>
      <c r="B45" s="91" t="s">
        <v>126</v>
      </c>
      <c r="C45" s="104" t="s">
        <v>13</v>
      </c>
      <c r="D45" s="104">
        <v>1</v>
      </c>
      <c r="E45" s="104">
        <v>21376</v>
      </c>
      <c r="F45" s="92">
        <v>3753.28</v>
      </c>
      <c r="G45" s="92">
        <v>2298</v>
      </c>
      <c r="H45" s="92">
        <v>15325</v>
      </c>
      <c r="I45" s="92">
        <f>0</f>
        <v>0</v>
      </c>
      <c r="J45" s="92">
        <f>0</f>
        <v>0</v>
      </c>
      <c r="K45" s="93">
        <f t="shared" si="0"/>
        <v>21376.28</v>
      </c>
      <c r="L45" s="69"/>
      <c r="M45" s="89"/>
      <c r="N45" s="89"/>
      <c r="O45" s="90"/>
      <c r="P45" s="90"/>
      <c r="Q45" s="90"/>
      <c r="R45" s="90"/>
      <c r="S45" s="90"/>
    </row>
    <row r="46" spans="1:20" s="70" customFormat="1" ht="11.5" x14ac:dyDescent="0.25">
      <c r="A46" s="87" t="s">
        <v>127</v>
      </c>
      <c r="B46" s="91" t="s">
        <v>128</v>
      </c>
      <c r="C46" s="104" t="s">
        <v>13</v>
      </c>
      <c r="D46" s="104">
        <v>1</v>
      </c>
      <c r="E46" s="104">
        <v>14825.48</v>
      </c>
      <c r="F46" s="92">
        <v>3753.28</v>
      </c>
      <c r="G46" s="92">
        <v>1444.2</v>
      </c>
      <c r="H46" s="92">
        <v>9628</v>
      </c>
      <c r="I46" s="92">
        <f>0</f>
        <v>0</v>
      </c>
      <c r="J46" s="92">
        <f>0</f>
        <v>0</v>
      </c>
      <c r="K46" s="93">
        <f t="shared" si="0"/>
        <v>14825.48</v>
      </c>
      <c r="L46" s="69"/>
      <c r="M46" s="89"/>
      <c r="N46" s="89"/>
      <c r="O46" s="90"/>
      <c r="P46" s="90"/>
      <c r="Q46" s="90"/>
      <c r="R46" s="90"/>
      <c r="S46" s="90"/>
    </row>
    <row r="47" spans="1:20" s="70" customFormat="1" ht="11.5" x14ac:dyDescent="0.25">
      <c r="A47" s="87" t="s">
        <v>129</v>
      </c>
      <c r="B47" s="91" t="s">
        <v>170</v>
      </c>
      <c r="C47" s="104" t="s">
        <v>13</v>
      </c>
      <c r="D47" s="104">
        <v>35</v>
      </c>
      <c r="E47" s="127">
        <v>2500</v>
      </c>
      <c r="F47" s="92">
        <f>D47*E47</f>
        <v>87500</v>
      </c>
      <c r="G47" s="92">
        <v>0</v>
      </c>
      <c r="H47" s="92">
        <v>0</v>
      </c>
      <c r="I47" s="92">
        <v>0</v>
      </c>
      <c r="J47" s="92">
        <v>0</v>
      </c>
      <c r="K47" s="93">
        <f t="shared" si="0"/>
        <v>87500</v>
      </c>
      <c r="L47" s="69"/>
      <c r="M47" s="89"/>
      <c r="N47" s="89"/>
      <c r="O47" s="90"/>
      <c r="P47" s="90"/>
      <c r="Q47" s="90"/>
      <c r="R47" s="90"/>
      <c r="S47" s="90"/>
    </row>
    <row r="48" spans="1:20" s="70" customFormat="1" ht="11.5" x14ac:dyDescent="0.25">
      <c r="A48" s="87" t="s">
        <v>130</v>
      </c>
      <c r="B48" s="91" t="s">
        <v>171</v>
      </c>
      <c r="C48" s="104" t="s">
        <v>13</v>
      </c>
      <c r="D48" s="104">
        <v>35</v>
      </c>
      <c r="E48" s="127">
        <f>2500+2100</f>
        <v>4600</v>
      </c>
      <c r="F48" s="92">
        <f>D48*E48</f>
        <v>161000</v>
      </c>
      <c r="G48" s="92">
        <f>0</f>
        <v>0</v>
      </c>
      <c r="H48" s="92">
        <f>0</f>
        <v>0</v>
      </c>
      <c r="I48" s="92">
        <f>0</f>
        <v>0</v>
      </c>
      <c r="J48" s="92">
        <f>0</f>
        <v>0</v>
      </c>
      <c r="K48" s="93">
        <f t="shared" si="0"/>
        <v>161000</v>
      </c>
      <c r="L48" s="69"/>
      <c r="M48" s="89"/>
      <c r="N48" s="89"/>
      <c r="O48" s="90"/>
      <c r="P48" s="90"/>
      <c r="Q48" s="90"/>
      <c r="R48" s="90"/>
      <c r="S48" s="90"/>
    </row>
    <row r="49" spans="1:19" s="70" customFormat="1" ht="11.5" x14ac:dyDescent="0.25">
      <c r="A49" s="87" t="s">
        <v>131</v>
      </c>
      <c r="B49" s="91" t="s">
        <v>172</v>
      </c>
      <c r="C49" s="104" t="s">
        <v>13</v>
      </c>
      <c r="D49" s="104">
        <v>35</v>
      </c>
      <c r="E49" s="127">
        <v>3500</v>
      </c>
      <c r="F49" s="92">
        <f>D49*E49</f>
        <v>122500</v>
      </c>
      <c r="G49" s="92">
        <f>0</f>
        <v>0</v>
      </c>
      <c r="H49" s="92">
        <f>0</f>
        <v>0</v>
      </c>
      <c r="I49" s="92">
        <f>0</f>
        <v>0</v>
      </c>
      <c r="J49" s="92">
        <f>0</f>
        <v>0</v>
      </c>
      <c r="K49" s="93">
        <f t="shared" si="0"/>
        <v>122500</v>
      </c>
      <c r="L49" s="69"/>
      <c r="M49" s="89"/>
      <c r="N49" s="89"/>
      <c r="O49" s="90"/>
      <c r="P49" s="90"/>
      <c r="Q49" s="90"/>
      <c r="R49" s="90"/>
      <c r="S49" s="90"/>
    </row>
    <row r="50" spans="1:19" s="70" customFormat="1" ht="11.5" x14ac:dyDescent="0.25">
      <c r="A50" s="87" t="s">
        <v>173</v>
      </c>
      <c r="B50" s="91" t="s">
        <v>132</v>
      </c>
      <c r="C50" s="104" t="s">
        <v>13</v>
      </c>
      <c r="D50" s="104">
        <v>1</v>
      </c>
      <c r="E50" s="127">
        <v>5000</v>
      </c>
      <c r="F50" s="92">
        <v>0</v>
      </c>
      <c r="G50" s="92">
        <v>0</v>
      </c>
      <c r="H50" s="92">
        <v>0</v>
      </c>
      <c r="I50" s="92">
        <f>D50*E50</f>
        <v>5000</v>
      </c>
      <c r="J50" s="92">
        <v>0</v>
      </c>
      <c r="K50" s="93">
        <f t="shared" si="0"/>
        <v>5000</v>
      </c>
      <c r="L50" s="69"/>
      <c r="M50" s="89"/>
      <c r="N50" s="89"/>
      <c r="O50" s="90"/>
      <c r="P50" s="90"/>
      <c r="Q50" s="90"/>
      <c r="R50" s="90"/>
      <c r="S50" s="90"/>
    </row>
    <row r="51" spans="1:19" s="70" customFormat="1" ht="13.15" customHeight="1" thickBot="1" x14ac:dyDescent="0.3">
      <c r="A51" s="94"/>
      <c r="B51" s="95" t="s">
        <v>12</v>
      </c>
      <c r="C51" s="128"/>
      <c r="D51" s="128"/>
      <c r="E51" s="129"/>
      <c r="F51" s="96">
        <f>ROUND(SUM(F12:F50),0)</f>
        <v>511493</v>
      </c>
      <c r="G51" s="96">
        <f t="shared" ref="G51:K51" si="1">ROUND(SUM(G12:G50),0)</f>
        <v>53491</v>
      </c>
      <c r="H51" s="96">
        <f t="shared" si="1"/>
        <v>356611</v>
      </c>
      <c r="I51" s="96">
        <f t="shared" si="1"/>
        <v>5000</v>
      </c>
      <c r="J51" s="96">
        <f t="shared" si="1"/>
        <v>0</v>
      </c>
      <c r="K51" s="149">
        <f t="shared" si="1"/>
        <v>926595</v>
      </c>
      <c r="L51" s="69"/>
      <c r="M51" s="76">
        <f>ROUND(SUM(F51:J51),0)</f>
        <v>926595</v>
      </c>
      <c r="N51" s="69"/>
    </row>
    <row r="52" spans="1:19" s="70" customFormat="1" ht="13.15" customHeight="1" x14ac:dyDescent="0.25">
      <c r="A52" s="97"/>
      <c r="B52" s="98"/>
      <c r="C52" s="130"/>
      <c r="D52" s="130"/>
      <c r="E52" s="130"/>
      <c r="F52" s="79"/>
      <c r="G52" s="79"/>
      <c r="H52" s="79"/>
      <c r="I52" s="79"/>
      <c r="J52" s="79"/>
      <c r="K52" s="79"/>
      <c r="L52" s="69"/>
      <c r="M52" s="69"/>
      <c r="N52" s="69"/>
    </row>
    <row r="53" spans="1:19" s="57" customFormat="1" ht="14.25" customHeight="1" x14ac:dyDescent="0.25">
      <c r="A53" s="77"/>
      <c r="B53" s="84"/>
      <c r="C53" s="80"/>
      <c r="D53" s="80"/>
      <c r="E53" s="130"/>
      <c r="F53" s="80"/>
      <c r="G53" s="80"/>
      <c r="H53" s="80"/>
      <c r="I53" s="79"/>
      <c r="J53" s="79"/>
      <c r="K53" s="80"/>
      <c r="L53" s="71"/>
      <c r="O53" s="85"/>
      <c r="P53" s="85"/>
      <c r="Q53" s="85"/>
    </row>
    <row r="54" spans="1:19" s="57" customFormat="1" ht="14.25" customHeight="1" x14ac:dyDescent="0.25">
      <c r="A54" s="77"/>
      <c r="B54" s="84"/>
      <c r="C54" s="131"/>
      <c r="D54" s="80"/>
      <c r="E54" s="132"/>
      <c r="F54" s="80"/>
      <c r="G54" s="80"/>
      <c r="H54" s="80"/>
      <c r="I54" s="80"/>
      <c r="J54" s="80"/>
      <c r="K54" s="80"/>
      <c r="L54" s="71"/>
      <c r="O54" s="85"/>
      <c r="P54" s="85"/>
      <c r="Q54" s="85"/>
    </row>
    <row r="55" spans="1:19" s="57" customFormat="1" ht="14.25" customHeight="1" x14ac:dyDescent="0.25">
      <c r="A55" s="77"/>
      <c r="B55" s="84"/>
      <c r="C55" s="131"/>
      <c r="D55" s="80"/>
      <c r="E55" s="132"/>
      <c r="F55" s="80"/>
      <c r="G55" s="80"/>
      <c r="H55" s="80"/>
      <c r="I55" s="80"/>
      <c r="J55" s="80"/>
      <c r="K55" s="80"/>
      <c r="L55" s="71"/>
      <c r="O55" s="85"/>
      <c r="P55" s="85"/>
      <c r="Q55" s="85"/>
    </row>
    <row r="56" spans="1:19" s="57" customFormat="1" ht="14.25" customHeight="1" x14ac:dyDescent="0.25">
      <c r="A56" s="117"/>
      <c r="B56" s="115" t="s">
        <v>73</v>
      </c>
      <c r="C56" s="133"/>
      <c r="D56" s="116"/>
      <c r="E56" s="134"/>
      <c r="F56" s="116"/>
      <c r="G56" s="116"/>
      <c r="H56" s="116"/>
      <c r="I56" s="116"/>
      <c r="J56" s="116"/>
      <c r="K56" s="116"/>
      <c r="L56" s="71"/>
      <c r="O56" s="58"/>
      <c r="P56" s="58"/>
      <c r="Q56" s="58"/>
    </row>
    <row r="57" spans="1:19" s="57" customFormat="1" ht="14.25" customHeight="1" x14ac:dyDescent="0.25">
      <c r="A57" s="117"/>
      <c r="B57" s="115" t="s">
        <v>77</v>
      </c>
      <c r="C57" s="133" t="s">
        <v>13</v>
      </c>
      <c r="D57" s="116">
        <v>35</v>
      </c>
      <c r="E57" s="134">
        <v>3500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f>E57*D57</f>
        <v>122500</v>
      </c>
      <c r="L57" s="71"/>
      <c r="O57" s="58"/>
      <c r="P57" s="58"/>
      <c r="Q57" s="58"/>
    </row>
    <row r="58" spans="1:19" s="57" customFormat="1" ht="14.25" customHeight="1" x14ac:dyDescent="0.25">
      <c r="A58" s="77"/>
      <c r="B58" s="84"/>
      <c r="C58" s="80"/>
      <c r="D58" s="80"/>
      <c r="E58" s="130"/>
      <c r="F58" s="80"/>
      <c r="G58" s="80"/>
      <c r="H58" s="80"/>
      <c r="I58" s="80"/>
      <c r="J58" s="80"/>
      <c r="K58" s="80"/>
      <c r="L58" s="71"/>
      <c r="O58" s="85"/>
      <c r="P58" s="85"/>
      <c r="Q58" s="85"/>
    </row>
    <row r="59" spans="1:19" s="57" customFormat="1" ht="14.25" customHeight="1" x14ac:dyDescent="0.25">
      <c r="A59" s="77"/>
      <c r="B59" s="84"/>
      <c r="C59" s="80"/>
      <c r="D59" s="80"/>
      <c r="E59" s="130"/>
      <c r="F59" s="80"/>
      <c r="G59" s="80"/>
      <c r="H59" s="80"/>
      <c r="I59" s="80"/>
      <c r="J59" s="80"/>
      <c r="K59" s="80"/>
      <c r="L59" s="71"/>
      <c r="O59" s="85"/>
      <c r="P59" s="85"/>
      <c r="Q59" s="85"/>
    </row>
    <row r="60" spans="1:19" s="57" customFormat="1" ht="14.25" customHeight="1" x14ac:dyDescent="0.25">
      <c r="A60" s="77"/>
      <c r="B60" s="84"/>
      <c r="C60" s="80"/>
      <c r="D60" s="80"/>
      <c r="E60" s="130"/>
      <c r="F60" s="80"/>
      <c r="G60" s="80"/>
      <c r="H60" s="80"/>
      <c r="I60" s="80"/>
      <c r="J60" s="80"/>
      <c r="K60" s="80"/>
      <c r="L60" s="71"/>
      <c r="O60" s="85"/>
      <c r="P60" s="85"/>
      <c r="Q60" s="85"/>
    </row>
    <row r="61" spans="1:19" s="57" customFormat="1" ht="14.25" customHeight="1" x14ac:dyDescent="0.25">
      <c r="A61" s="77"/>
      <c r="B61" s="84"/>
      <c r="C61" s="80"/>
      <c r="D61" s="80"/>
      <c r="E61" s="130"/>
      <c r="F61" s="80"/>
      <c r="G61" s="80"/>
      <c r="H61" s="80"/>
      <c r="I61" s="80"/>
      <c r="J61" s="80"/>
      <c r="K61" s="80"/>
      <c r="L61" s="71"/>
      <c r="O61" s="85"/>
      <c r="P61" s="85"/>
      <c r="Q61" s="85"/>
    </row>
    <row r="62" spans="1:19" s="57" customFormat="1" ht="14.25" customHeight="1" x14ac:dyDescent="0.25">
      <c r="A62" s="77"/>
      <c r="B62" s="84"/>
      <c r="C62" s="80"/>
      <c r="D62" s="80"/>
      <c r="E62" s="130"/>
      <c r="F62" s="80"/>
      <c r="G62" s="80"/>
      <c r="H62" s="80"/>
      <c r="I62" s="80"/>
      <c r="J62" s="80"/>
      <c r="K62" s="80"/>
      <c r="L62" s="71"/>
      <c r="O62" s="85"/>
      <c r="P62" s="85"/>
      <c r="Q62" s="85"/>
    </row>
    <row r="63" spans="1:19" s="57" customFormat="1" ht="14.25" customHeight="1" x14ac:dyDescent="0.25">
      <c r="A63" s="77"/>
      <c r="B63" s="84"/>
      <c r="C63" s="80"/>
      <c r="D63" s="80"/>
      <c r="E63" s="130"/>
      <c r="F63" s="80"/>
      <c r="G63" s="80"/>
      <c r="H63" s="80"/>
      <c r="I63" s="80"/>
      <c r="J63" s="80"/>
      <c r="K63" s="80"/>
      <c r="L63" s="71"/>
      <c r="O63" s="85"/>
      <c r="P63" s="85"/>
      <c r="Q63" s="85"/>
    </row>
    <row r="64" spans="1:19" s="57" customFormat="1" ht="14.25" customHeight="1" x14ac:dyDescent="0.25">
      <c r="A64" s="77"/>
      <c r="B64" s="84"/>
      <c r="C64" s="80"/>
      <c r="D64" s="80"/>
      <c r="E64" s="130"/>
      <c r="F64" s="80"/>
      <c r="G64" s="80"/>
      <c r="H64" s="80"/>
      <c r="I64" s="80"/>
      <c r="J64" s="80"/>
      <c r="K64" s="80"/>
      <c r="L64" s="71"/>
      <c r="O64" s="85"/>
      <c r="P64" s="85"/>
      <c r="Q64" s="85"/>
    </row>
    <row r="65" spans="1:17" s="57" customFormat="1" ht="14.25" customHeight="1" x14ac:dyDescent="0.25">
      <c r="A65" s="77"/>
      <c r="B65" s="84"/>
      <c r="C65" s="80"/>
      <c r="D65" s="80"/>
      <c r="E65" s="130"/>
      <c r="F65" s="80"/>
      <c r="G65" s="80"/>
      <c r="H65" s="80"/>
      <c r="I65" s="80"/>
      <c r="J65" s="80"/>
      <c r="K65" s="80"/>
      <c r="L65" s="71"/>
      <c r="O65" s="85"/>
      <c r="P65" s="85"/>
      <c r="Q65" s="85"/>
    </row>
    <row r="66" spans="1:17" s="57" customFormat="1" ht="14.25" customHeight="1" x14ac:dyDescent="0.25">
      <c r="A66" s="77"/>
      <c r="B66" s="84"/>
      <c r="C66" s="80"/>
      <c r="D66" s="80"/>
      <c r="E66" s="130"/>
      <c r="F66" s="80"/>
      <c r="G66" s="80"/>
      <c r="H66" s="80"/>
      <c r="I66" s="80"/>
      <c r="J66" s="80"/>
      <c r="K66" s="80"/>
      <c r="L66" s="71"/>
      <c r="O66" s="85"/>
      <c r="P66" s="85"/>
      <c r="Q66" s="85"/>
    </row>
    <row r="67" spans="1:17" s="57" customFormat="1" ht="14.25" customHeight="1" x14ac:dyDescent="0.25">
      <c r="A67" s="77"/>
      <c r="B67" s="84"/>
      <c r="C67" s="80"/>
      <c r="D67" s="80"/>
      <c r="E67" s="130"/>
      <c r="F67" s="80"/>
      <c r="G67" s="80"/>
      <c r="H67" s="80"/>
      <c r="I67" s="80"/>
      <c r="J67" s="80"/>
      <c r="K67" s="80"/>
      <c r="L67" s="71"/>
      <c r="O67" s="85"/>
      <c r="P67" s="85"/>
      <c r="Q67" s="85"/>
    </row>
    <row r="68" spans="1:17" s="57" customFormat="1" ht="14.25" customHeight="1" x14ac:dyDescent="0.25">
      <c r="A68" s="77"/>
      <c r="B68" s="84"/>
      <c r="C68" s="80"/>
      <c r="D68" s="80"/>
      <c r="E68" s="130"/>
      <c r="F68" s="80"/>
      <c r="G68" s="80"/>
      <c r="H68" s="80"/>
      <c r="I68" s="80"/>
      <c r="J68" s="80"/>
      <c r="K68" s="80"/>
      <c r="L68" s="71"/>
      <c r="O68" s="85"/>
      <c r="P68" s="85"/>
      <c r="Q68" s="85"/>
    </row>
    <row r="69" spans="1:17" s="57" customFormat="1" ht="14.25" customHeight="1" x14ac:dyDescent="0.25">
      <c r="A69" s="77"/>
      <c r="B69" s="84"/>
      <c r="C69" s="80"/>
      <c r="D69" s="80"/>
      <c r="E69" s="135"/>
      <c r="F69" s="80"/>
      <c r="G69" s="80"/>
      <c r="H69" s="80"/>
      <c r="I69" s="80"/>
      <c r="J69" s="80"/>
      <c r="K69" s="80"/>
      <c r="L69" s="71"/>
      <c r="O69" s="85"/>
      <c r="P69" s="85"/>
      <c r="Q69" s="85"/>
    </row>
    <row r="70" spans="1:17" s="57" customFormat="1" ht="14.25" customHeight="1" x14ac:dyDescent="0.25">
      <c r="A70" s="77"/>
      <c r="B70" s="84"/>
      <c r="C70" s="80"/>
      <c r="D70" s="80"/>
      <c r="E70" s="130"/>
      <c r="F70" s="80"/>
      <c r="G70" s="80"/>
      <c r="H70" s="80"/>
      <c r="I70" s="80"/>
      <c r="J70" s="80"/>
      <c r="K70" s="80"/>
      <c r="L70" s="71"/>
      <c r="O70" s="85"/>
      <c r="P70" s="85"/>
      <c r="Q70" s="85"/>
    </row>
    <row r="71" spans="1:17" s="57" customFormat="1" ht="14.25" customHeight="1" x14ac:dyDescent="0.25">
      <c r="A71" s="77"/>
      <c r="B71" s="84"/>
      <c r="C71" s="80"/>
      <c r="D71" s="80"/>
      <c r="E71" s="130"/>
      <c r="F71" s="80"/>
      <c r="G71" s="80"/>
      <c r="H71" s="80"/>
      <c r="I71" s="80"/>
      <c r="J71" s="80"/>
      <c r="K71" s="80"/>
      <c r="L71" s="71"/>
      <c r="O71" s="85"/>
      <c r="P71" s="85"/>
      <c r="Q71" s="85"/>
    </row>
    <row r="72" spans="1:17" s="57" customFormat="1" ht="14.25" customHeight="1" x14ac:dyDescent="0.25">
      <c r="A72" s="77"/>
      <c r="B72" s="84"/>
      <c r="C72" s="80"/>
      <c r="D72" s="80"/>
      <c r="E72" s="130"/>
      <c r="F72" s="80"/>
      <c r="G72" s="80"/>
      <c r="H72" s="80"/>
      <c r="I72" s="80"/>
      <c r="J72" s="80"/>
      <c r="K72" s="80"/>
      <c r="L72" s="71"/>
      <c r="O72" s="85"/>
      <c r="P72" s="85"/>
      <c r="Q72" s="85"/>
    </row>
    <row r="73" spans="1:17" s="57" customFormat="1" ht="14.25" customHeight="1" x14ac:dyDescent="0.25">
      <c r="A73" s="77"/>
      <c r="B73" s="84"/>
      <c r="C73" s="80"/>
      <c r="D73" s="80"/>
      <c r="E73" s="99"/>
      <c r="F73" s="80"/>
      <c r="G73" s="80"/>
      <c r="H73" s="80"/>
      <c r="I73" s="80"/>
      <c r="J73" s="80"/>
      <c r="K73" s="80"/>
      <c r="L73" s="71"/>
      <c r="O73" s="85"/>
      <c r="P73" s="85"/>
      <c r="Q73" s="85"/>
    </row>
    <row r="74" spans="1:17" s="57" customFormat="1" ht="14.25" customHeight="1" x14ac:dyDescent="0.25">
      <c r="A74" s="77"/>
      <c r="B74" s="84"/>
      <c r="C74" s="80"/>
      <c r="D74" s="80"/>
      <c r="E74" s="99"/>
      <c r="F74" s="80"/>
      <c r="G74" s="80"/>
      <c r="H74" s="80"/>
      <c r="I74" s="80"/>
      <c r="J74" s="80"/>
      <c r="K74" s="80"/>
      <c r="L74" s="71"/>
      <c r="O74" s="85"/>
      <c r="P74" s="85"/>
      <c r="Q74" s="85"/>
    </row>
    <row r="75" spans="1:17" s="57" customFormat="1" ht="14.25" customHeight="1" x14ac:dyDescent="0.25">
      <c r="A75" s="77"/>
      <c r="B75" s="84"/>
      <c r="C75" s="80"/>
      <c r="D75" s="80"/>
      <c r="E75" s="99"/>
      <c r="F75" s="80"/>
      <c r="G75" s="80"/>
      <c r="H75" s="80"/>
      <c r="I75" s="80"/>
      <c r="J75" s="80"/>
      <c r="K75" s="80"/>
      <c r="L75" s="71"/>
      <c r="O75" s="85"/>
      <c r="P75" s="85"/>
      <c r="Q75" s="85"/>
    </row>
    <row r="76" spans="1:17" s="57" customFormat="1" ht="14.25" customHeight="1" x14ac:dyDescent="0.25">
      <c r="A76" s="77"/>
      <c r="B76" s="84"/>
      <c r="C76" s="80"/>
      <c r="D76" s="80"/>
      <c r="E76" s="99"/>
      <c r="F76" s="80"/>
      <c r="G76" s="80"/>
      <c r="H76" s="80"/>
      <c r="I76" s="80"/>
      <c r="J76" s="80"/>
      <c r="K76" s="80"/>
      <c r="L76" s="71"/>
      <c r="O76" s="85"/>
      <c r="P76" s="85"/>
      <c r="Q76" s="85"/>
    </row>
    <row r="77" spans="1:17" s="57" customFormat="1" ht="14.25" customHeight="1" x14ac:dyDescent="0.25">
      <c r="A77" s="77"/>
      <c r="B77" s="84"/>
      <c r="C77" s="80"/>
      <c r="D77" s="80"/>
      <c r="E77" s="99"/>
      <c r="F77" s="80"/>
      <c r="G77" s="80"/>
      <c r="H77" s="80"/>
      <c r="I77" s="80"/>
      <c r="J77" s="80"/>
      <c r="K77" s="80"/>
      <c r="L77" s="71"/>
      <c r="O77" s="85"/>
      <c r="P77" s="85"/>
      <c r="Q77" s="85"/>
    </row>
    <row r="78" spans="1:17" s="57" customFormat="1" ht="14.25" customHeight="1" x14ac:dyDescent="0.25">
      <c r="A78" s="77"/>
      <c r="B78" s="84"/>
      <c r="C78" s="80"/>
      <c r="D78" s="80"/>
      <c r="E78" s="99"/>
      <c r="F78" s="80"/>
      <c r="G78" s="80"/>
      <c r="H78" s="80"/>
      <c r="I78" s="80"/>
      <c r="J78" s="80"/>
      <c r="K78" s="80"/>
      <c r="L78" s="71"/>
      <c r="O78" s="85"/>
      <c r="P78" s="85"/>
      <c r="Q78" s="85"/>
    </row>
    <row r="79" spans="1:17" s="57" customFormat="1" ht="14.25" customHeight="1" x14ac:dyDescent="0.25">
      <c r="A79" s="77"/>
      <c r="B79" s="84"/>
      <c r="C79" s="80"/>
      <c r="D79" s="80"/>
      <c r="E79" s="99"/>
      <c r="F79" s="80"/>
      <c r="G79" s="80"/>
      <c r="H79" s="80"/>
      <c r="I79" s="80"/>
      <c r="J79" s="80"/>
      <c r="K79" s="80"/>
      <c r="L79" s="71"/>
      <c r="O79" s="85"/>
      <c r="P79" s="85"/>
      <c r="Q79" s="85"/>
    </row>
    <row r="80" spans="1:17" s="57" customFormat="1" ht="14.25" customHeight="1" x14ac:dyDescent="0.25">
      <c r="A80" s="77"/>
      <c r="B80" s="84"/>
      <c r="C80" s="80"/>
      <c r="D80" s="80"/>
      <c r="E80" s="99"/>
      <c r="F80" s="80"/>
      <c r="G80" s="80"/>
      <c r="H80" s="80"/>
      <c r="I80" s="80"/>
      <c r="J80" s="80"/>
      <c r="K80" s="80"/>
      <c r="L80" s="71"/>
      <c r="O80" s="85"/>
      <c r="P80" s="85"/>
      <c r="Q80" s="85"/>
    </row>
    <row r="81" spans="1:17" s="57" customFormat="1" ht="14.25" customHeight="1" x14ac:dyDescent="0.25">
      <c r="A81" s="77"/>
      <c r="B81" s="84"/>
      <c r="C81" s="80"/>
      <c r="D81" s="80"/>
      <c r="E81" s="99"/>
      <c r="F81" s="80"/>
      <c r="G81" s="80"/>
      <c r="H81" s="80"/>
      <c r="I81" s="80"/>
      <c r="J81" s="80"/>
      <c r="K81" s="80"/>
      <c r="L81" s="71"/>
      <c r="O81" s="85"/>
      <c r="P81" s="85"/>
      <c r="Q81" s="85"/>
    </row>
    <row r="82" spans="1:17" s="57" customFormat="1" ht="14.25" customHeight="1" x14ac:dyDescent="0.25">
      <c r="A82" s="77"/>
      <c r="B82" s="84"/>
      <c r="C82" s="80"/>
      <c r="D82" s="80"/>
      <c r="E82" s="99"/>
      <c r="F82" s="80"/>
      <c r="G82" s="80"/>
      <c r="H82" s="80"/>
      <c r="I82" s="80"/>
      <c r="J82" s="80"/>
      <c r="K82" s="80"/>
      <c r="L82" s="71"/>
      <c r="O82" s="85"/>
      <c r="P82" s="85"/>
      <c r="Q82" s="85"/>
    </row>
    <row r="83" spans="1:17" s="57" customFormat="1" ht="14.25" customHeight="1" x14ac:dyDescent="0.25">
      <c r="A83" s="77"/>
      <c r="B83" s="84"/>
      <c r="C83" s="80"/>
      <c r="D83" s="80"/>
      <c r="E83" s="99"/>
      <c r="F83" s="80"/>
      <c r="G83" s="80"/>
      <c r="H83" s="80"/>
      <c r="I83" s="80"/>
      <c r="J83" s="80"/>
      <c r="K83" s="80"/>
      <c r="L83" s="71"/>
      <c r="O83" s="85"/>
      <c r="P83" s="85"/>
      <c r="Q83" s="85"/>
    </row>
    <row r="84" spans="1:17" s="57" customFormat="1" ht="14.25" customHeight="1" x14ac:dyDescent="0.25">
      <c r="A84" s="77"/>
      <c r="B84" s="84"/>
      <c r="C84" s="80"/>
      <c r="D84" s="80"/>
      <c r="E84" s="99"/>
      <c r="F84" s="80"/>
      <c r="G84" s="80"/>
      <c r="H84" s="80"/>
      <c r="I84" s="80"/>
      <c r="J84" s="80"/>
      <c r="K84" s="80"/>
      <c r="L84" s="71"/>
      <c r="O84" s="85"/>
      <c r="P84" s="85"/>
      <c r="Q84" s="85"/>
    </row>
    <row r="85" spans="1:17" s="57" customFormat="1" ht="14.25" customHeight="1" x14ac:dyDescent="0.25">
      <c r="A85" s="77"/>
      <c r="B85" s="84"/>
      <c r="C85" s="80"/>
      <c r="D85" s="80"/>
      <c r="E85" s="99"/>
      <c r="F85" s="80"/>
      <c r="G85" s="80"/>
      <c r="H85" s="80"/>
      <c r="I85" s="80"/>
      <c r="J85" s="80"/>
      <c r="K85" s="80"/>
      <c r="L85" s="71"/>
      <c r="O85" s="85"/>
      <c r="P85" s="85"/>
      <c r="Q85" s="85"/>
    </row>
    <row r="86" spans="1:17" s="57" customFormat="1" ht="14.25" customHeight="1" x14ac:dyDescent="0.25">
      <c r="A86" s="77"/>
      <c r="B86" s="84"/>
      <c r="C86" s="80"/>
      <c r="D86" s="80"/>
      <c r="E86" s="99"/>
      <c r="F86" s="80"/>
      <c r="G86" s="80"/>
      <c r="H86" s="80"/>
      <c r="I86" s="80"/>
      <c r="J86" s="80"/>
      <c r="K86" s="80"/>
      <c r="L86" s="71"/>
      <c r="O86" s="85"/>
      <c r="P86" s="85"/>
      <c r="Q86" s="85"/>
    </row>
    <row r="87" spans="1:17" s="57" customFormat="1" ht="14.25" customHeight="1" x14ac:dyDescent="0.25">
      <c r="A87" s="77"/>
      <c r="B87" s="84"/>
      <c r="C87" s="80"/>
      <c r="D87" s="80"/>
      <c r="E87" s="99"/>
      <c r="F87" s="80"/>
      <c r="G87" s="80"/>
      <c r="H87" s="80"/>
      <c r="I87" s="80"/>
      <c r="J87" s="80"/>
      <c r="K87" s="80"/>
      <c r="L87" s="71"/>
      <c r="O87" s="85"/>
      <c r="P87" s="85"/>
      <c r="Q87" s="85"/>
    </row>
    <row r="88" spans="1:17" s="57" customFormat="1" ht="14.25" customHeight="1" x14ac:dyDescent="0.25">
      <c r="A88" s="77"/>
      <c r="B88" s="84"/>
      <c r="C88" s="80"/>
      <c r="D88" s="80"/>
      <c r="E88" s="99"/>
      <c r="F88" s="80"/>
      <c r="G88" s="80"/>
      <c r="H88" s="80"/>
      <c r="I88" s="80"/>
      <c r="J88" s="80"/>
      <c r="K88" s="80"/>
      <c r="L88" s="71"/>
      <c r="O88" s="85"/>
      <c r="P88" s="85"/>
      <c r="Q88" s="85"/>
    </row>
    <row r="89" spans="1:17" s="57" customFormat="1" ht="14.25" customHeight="1" x14ac:dyDescent="0.25">
      <c r="A89" s="77"/>
      <c r="B89" s="84"/>
      <c r="C89" s="80"/>
      <c r="D89" s="80"/>
      <c r="E89" s="99"/>
      <c r="F89" s="80"/>
      <c r="G89" s="80"/>
      <c r="H89" s="80"/>
      <c r="I89" s="80"/>
      <c r="J89" s="80"/>
      <c r="K89" s="80"/>
      <c r="L89" s="71"/>
      <c r="O89" s="85"/>
      <c r="P89" s="85"/>
      <c r="Q89" s="85"/>
    </row>
    <row r="90" spans="1:17" s="57" customFormat="1" ht="14.25" customHeight="1" x14ac:dyDescent="0.25">
      <c r="A90" s="77"/>
      <c r="B90" s="84"/>
      <c r="C90" s="80"/>
      <c r="D90" s="80"/>
      <c r="E90" s="99"/>
      <c r="F90" s="80"/>
      <c r="G90" s="80"/>
      <c r="H90" s="80"/>
      <c r="I90" s="80"/>
      <c r="J90" s="80"/>
      <c r="K90" s="80"/>
      <c r="L90" s="71"/>
      <c r="O90" s="85"/>
      <c r="P90" s="85"/>
      <c r="Q90" s="85"/>
    </row>
    <row r="91" spans="1:17" s="57" customFormat="1" ht="14.25" customHeight="1" x14ac:dyDescent="0.25">
      <c r="A91" s="77"/>
      <c r="B91" s="84"/>
      <c r="C91" s="80"/>
      <c r="D91" s="80"/>
      <c r="E91" s="99"/>
      <c r="F91" s="80"/>
      <c r="G91" s="80"/>
      <c r="H91" s="80"/>
      <c r="I91" s="80"/>
      <c r="J91" s="80"/>
      <c r="K91" s="80"/>
      <c r="L91" s="71"/>
      <c r="O91" s="85"/>
      <c r="P91" s="85"/>
      <c r="Q91" s="85"/>
    </row>
    <row r="92" spans="1:17" s="57" customFormat="1" ht="14.25" customHeight="1" x14ac:dyDescent="0.25">
      <c r="A92" s="77"/>
      <c r="B92" s="84"/>
      <c r="C92" s="80"/>
      <c r="D92" s="80"/>
      <c r="E92" s="99"/>
      <c r="F92" s="80"/>
      <c r="G92" s="80"/>
      <c r="H92" s="80"/>
      <c r="I92" s="80"/>
      <c r="J92" s="80"/>
      <c r="K92" s="80"/>
      <c r="L92" s="71"/>
      <c r="O92" s="85"/>
      <c r="P92" s="85"/>
      <c r="Q92" s="85"/>
    </row>
    <row r="93" spans="1:17" s="57" customFormat="1" ht="14.25" customHeight="1" x14ac:dyDescent="0.25">
      <c r="A93" s="77"/>
      <c r="B93" s="84"/>
      <c r="C93" s="80"/>
      <c r="D93" s="80"/>
      <c r="E93" s="99"/>
      <c r="F93" s="80"/>
      <c r="G93" s="80"/>
      <c r="H93" s="80"/>
      <c r="I93" s="80"/>
      <c r="J93" s="80"/>
      <c r="K93" s="80"/>
      <c r="L93" s="71"/>
      <c r="O93" s="85"/>
      <c r="P93" s="85"/>
      <c r="Q93" s="85"/>
    </row>
    <row r="94" spans="1:17" s="57" customFormat="1" ht="14.25" customHeight="1" x14ac:dyDescent="0.25">
      <c r="A94" s="77"/>
      <c r="B94" s="84"/>
      <c r="C94" s="80"/>
      <c r="D94" s="80"/>
      <c r="E94" s="99"/>
      <c r="F94" s="80"/>
      <c r="G94" s="80"/>
      <c r="H94" s="80"/>
      <c r="I94" s="80"/>
      <c r="J94" s="80"/>
      <c r="K94" s="80"/>
      <c r="L94" s="71"/>
      <c r="O94" s="85"/>
      <c r="P94" s="85"/>
      <c r="Q94" s="85"/>
    </row>
    <row r="95" spans="1:17" s="57" customFormat="1" ht="14.25" customHeight="1" x14ac:dyDescent="0.25">
      <c r="A95" s="77"/>
      <c r="B95" s="84"/>
      <c r="C95" s="80"/>
      <c r="D95" s="80"/>
      <c r="E95" s="99"/>
      <c r="F95" s="80"/>
      <c r="G95" s="80"/>
      <c r="H95" s="80"/>
      <c r="I95" s="80"/>
      <c r="J95" s="80"/>
      <c r="K95" s="80"/>
      <c r="L95" s="71"/>
      <c r="O95" s="85"/>
      <c r="P95" s="85"/>
      <c r="Q95" s="85"/>
    </row>
    <row r="96" spans="1:17" s="57" customFormat="1" ht="14.25" customHeight="1" x14ac:dyDescent="0.25">
      <c r="A96" s="77"/>
      <c r="B96" s="84"/>
      <c r="C96" s="80"/>
      <c r="D96" s="80"/>
      <c r="E96" s="99"/>
      <c r="F96" s="80"/>
      <c r="G96" s="80"/>
      <c r="H96" s="80"/>
      <c r="I96" s="80"/>
      <c r="J96" s="80"/>
      <c r="K96" s="80"/>
      <c r="L96" s="71"/>
      <c r="O96" s="85"/>
      <c r="P96" s="85"/>
      <c r="Q96" s="85"/>
    </row>
    <row r="97" spans="1:17" s="57" customFormat="1" ht="14.25" customHeight="1" x14ac:dyDescent="0.25">
      <c r="A97" s="77"/>
      <c r="B97" s="84"/>
      <c r="C97" s="80"/>
      <c r="D97" s="80"/>
      <c r="E97" s="99"/>
      <c r="F97" s="80"/>
      <c r="G97" s="80"/>
      <c r="H97" s="80"/>
      <c r="I97" s="80"/>
      <c r="J97" s="80"/>
      <c r="K97" s="80"/>
      <c r="L97" s="71"/>
      <c r="O97" s="85"/>
      <c r="P97" s="85"/>
      <c r="Q97" s="85"/>
    </row>
    <row r="98" spans="1:17" s="57" customFormat="1" ht="14.25" customHeight="1" x14ac:dyDescent="0.25">
      <c r="A98" s="77"/>
      <c r="B98" s="84"/>
      <c r="C98" s="80"/>
      <c r="D98" s="80"/>
      <c r="E98" s="99"/>
      <c r="F98" s="80"/>
      <c r="G98" s="80"/>
      <c r="H98" s="80"/>
      <c r="I98" s="80"/>
      <c r="J98" s="80"/>
      <c r="K98" s="80"/>
      <c r="L98" s="71"/>
      <c r="O98" s="85"/>
      <c r="P98" s="85"/>
      <c r="Q98" s="85"/>
    </row>
    <row r="99" spans="1:17" s="57" customFormat="1" ht="14.25" customHeight="1" x14ac:dyDescent="0.25">
      <c r="A99" s="77"/>
      <c r="B99" s="84"/>
      <c r="C99" s="80"/>
      <c r="D99" s="80"/>
      <c r="E99" s="99"/>
      <c r="F99" s="80"/>
      <c r="G99" s="80"/>
      <c r="H99" s="80"/>
      <c r="I99" s="80"/>
      <c r="J99" s="80"/>
      <c r="K99" s="80"/>
      <c r="L99" s="71"/>
      <c r="O99" s="85"/>
      <c r="P99" s="85"/>
      <c r="Q99" s="85"/>
    </row>
    <row r="100" spans="1:17" s="57" customFormat="1" ht="14.25" customHeight="1" x14ac:dyDescent="0.25">
      <c r="A100" s="77"/>
      <c r="B100" s="84"/>
      <c r="C100" s="80"/>
      <c r="D100" s="80"/>
      <c r="E100" s="99"/>
      <c r="F100" s="80"/>
      <c r="G100" s="80"/>
      <c r="H100" s="80"/>
      <c r="I100" s="80"/>
      <c r="J100" s="80"/>
      <c r="K100" s="80"/>
      <c r="L100" s="71"/>
      <c r="O100" s="85"/>
      <c r="P100" s="85"/>
      <c r="Q100" s="85"/>
    </row>
    <row r="101" spans="1:17" s="57" customFormat="1" ht="14.25" customHeight="1" x14ac:dyDescent="0.25">
      <c r="A101" s="77"/>
      <c r="B101" s="84"/>
      <c r="C101" s="80"/>
      <c r="D101" s="80"/>
      <c r="E101" s="99"/>
      <c r="F101" s="80"/>
      <c r="G101" s="80"/>
      <c r="H101" s="80"/>
      <c r="I101" s="80"/>
      <c r="J101" s="80"/>
      <c r="K101" s="80"/>
      <c r="L101" s="71"/>
      <c r="O101" s="85"/>
      <c r="P101" s="85"/>
      <c r="Q101" s="85"/>
    </row>
    <row r="102" spans="1:17" s="57" customFormat="1" ht="14.25" customHeight="1" x14ac:dyDescent="0.25">
      <c r="A102" s="77"/>
      <c r="B102" s="84"/>
      <c r="C102" s="80"/>
      <c r="D102" s="80"/>
      <c r="E102" s="99"/>
      <c r="F102" s="80"/>
      <c r="G102" s="80"/>
      <c r="H102" s="80"/>
      <c r="I102" s="80"/>
      <c r="J102" s="80"/>
      <c r="K102" s="80"/>
      <c r="L102" s="71"/>
      <c r="O102" s="85"/>
      <c r="P102" s="85"/>
      <c r="Q102" s="85"/>
    </row>
    <row r="103" spans="1:17" s="57" customFormat="1" ht="14.25" customHeight="1" x14ac:dyDescent="0.25">
      <c r="A103" s="77"/>
      <c r="B103" s="84"/>
      <c r="C103" s="80"/>
      <c r="D103" s="80"/>
      <c r="E103" s="99"/>
      <c r="F103" s="80"/>
      <c r="G103" s="80"/>
      <c r="H103" s="80"/>
      <c r="I103" s="80"/>
      <c r="J103" s="80"/>
      <c r="K103" s="80"/>
      <c r="L103" s="71"/>
      <c r="O103" s="85"/>
      <c r="P103" s="85"/>
      <c r="Q103" s="85"/>
    </row>
    <row r="104" spans="1:17" s="57" customFormat="1" ht="14.25" customHeight="1" x14ac:dyDescent="0.25">
      <c r="A104" s="77"/>
      <c r="B104" s="84"/>
      <c r="C104" s="80"/>
      <c r="D104" s="80"/>
      <c r="E104" s="99"/>
      <c r="F104" s="80"/>
      <c r="G104" s="80"/>
      <c r="H104" s="80"/>
      <c r="I104" s="80"/>
      <c r="J104" s="80"/>
      <c r="K104" s="80"/>
      <c r="L104" s="71"/>
      <c r="O104" s="85"/>
      <c r="P104" s="85"/>
      <c r="Q104" s="85"/>
    </row>
    <row r="105" spans="1:17" s="57" customFormat="1" ht="14.25" customHeight="1" x14ac:dyDescent="0.25">
      <c r="A105" s="77"/>
      <c r="B105" s="84"/>
      <c r="C105" s="80"/>
      <c r="D105" s="80"/>
      <c r="E105" s="99"/>
      <c r="F105" s="80"/>
      <c r="G105" s="80"/>
      <c r="H105" s="80"/>
      <c r="I105" s="80"/>
      <c r="J105" s="80"/>
      <c r="K105" s="80"/>
      <c r="L105" s="71"/>
      <c r="O105" s="85"/>
      <c r="P105" s="85"/>
      <c r="Q105" s="85"/>
    </row>
    <row r="106" spans="1:17" s="57" customFormat="1" ht="14.25" customHeight="1" x14ac:dyDescent="0.25">
      <c r="A106" s="77"/>
      <c r="B106" s="84"/>
      <c r="C106" s="80"/>
      <c r="D106" s="80"/>
      <c r="E106" s="99"/>
      <c r="F106" s="80"/>
      <c r="G106" s="80"/>
      <c r="H106" s="80"/>
      <c r="I106" s="80"/>
      <c r="J106" s="80"/>
      <c r="K106" s="80"/>
      <c r="L106" s="71"/>
      <c r="O106" s="85"/>
      <c r="P106" s="85"/>
      <c r="Q106" s="85"/>
    </row>
    <row r="107" spans="1:17" s="57" customFormat="1" ht="14.25" customHeight="1" x14ac:dyDescent="0.25">
      <c r="A107" s="77"/>
      <c r="B107" s="84"/>
      <c r="C107" s="80"/>
      <c r="D107" s="80"/>
      <c r="E107" s="99"/>
      <c r="F107" s="80"/>
      <c r="G107" s="80"/>
      <c r="H107" s="80"/>
      <c r="I107" s="80"/>
      <c r="J107" s="80"/>
      <c r="K107" s="80"/>
      <c r="L107" s="71"/>
      <c r="O107" s="85"/>
      <c r="P107" s="85"/>
      <c r="Q107" s="85"/>
    </row>
    <row r="108" spans="1:17" s="57" customFormat="1" ht="14.25" customHeight="1" x14ac:dyDescent="0.25">
      <c r="A108" s="77"/>
      <c r="B108" s="84"/>
      <c r="C108" s="80"/>
      <c r="D108" s="80"/>
      <c r="E108" s="99"/>
      <c r="F108" s="80"/>
      <c r="G108" s="80"/>
      <c r="H108" s="80"/>
      <c r="I108" s="80"/>
      <c r="J108" s="80"/>
      <c r="K108" s="80"/>
      <c r="L108" s="71"/>
      <c r="O108" s="85"/>
      <c r="P108" s="85"/>
      <c r="Q108" s="85"/>
    </row>
    <row r="109" spans="1:17" s="57" customFormat="1" ht="14.25" customHeight="1" x14ac:dyDescent="0.25">
      <c r="A109" s="77"/>
      <c r="B109" s="84"/>
      <c r="C109" s="80"/>
      <c r="D109" s="80"/>
      <c r="E109" s="99"/>
      <c r="F109" s="80"/>
      <c r="G109" s="80"/>
      <c r="H109" s="80"/>
      <c r="I109" s="80"/>
      <c r="J109" s="80"/>
      <c r="K109" s="80"/>
      <c r="L109" s="71"/>
      <c r="O109" s="85"/>
      <c r="P109" s="85"/>
      <c r="Q109" s="85"/>
    </row>
    <row r="110" spans="1:17" s="57" customFormat="1" ht="14.25" customHeight="1" x14ac:dyDescent="0.25">
      <c r="A110" s="77"/>
      <c r="B110" s="84"/>
      <c r="C110" s="80"/>
      <c r="D110" s="80"/>
      <c r="E110" s="99"/>
      <c r="F110" s="80"/>
      <c r="G110" s="80"/>
      <c r="H110" s="80"/>
      <c r="I110" s="80"/>
      <c r="J110" s="80"/>
      <c r="K110" s="80"/>
      <c r="L110" s="71"/>
      <c r="O110" s="85"/>
      <c r="P110" s="85"/>
      <c r="Q110" s="85"/>
    </row>
    <row r="111" spans="1:17" s="57" customFormat="1" ht="14.25" customHeight="1" x14ac:dyDescent="0.25">
      <c r="A111" s="77"/>
      <c r="B111" s="84"/>
      <c r="C111" s="80"/>
      <c r="D111" s="80"/>
      <c r="E111" s="99"/>
      <c r="F111" s="80"/>
      <c r="G111" s="80"/>
      <c r="H111" s="80"/>
      <c r="I111" s="80"/>
      <c r="J111" s="80"/>
      <c r="K111" s="80"/>
      <c r="L111" s="71"/>
      <c r="O111" s="85"/>
      <c r="P111" s="85"/>
      <c r="Q111" s="85"/>
    </row>
    <row r="112" spans="1:17" s="57" customFormat="1" ht="14.25" customHeight="1" x14ac:dyDescent="0.25">
      <c r="A112" s="77"/>
      <c r="B112" s="84"/>
      <c r="C112" s="80"/>
      <c r="D112" s="80"/>
      <c r="E112" s="99"/>
      <c r="F112" s="80"/>
      <c r="G112" s="80"/>
      <c r="H112" s="80"/>
      <c r="I112" s="80"/>
      <c r="J112" s="80"/>
      <c r="K112" s="80"/>
      <c r="L112" s="71"/>
      <c r="O112" s="85"/>
      <c r="P112" s="85"/>
      <c r="Q112" s="85"/>
    </row>
    <row r="113" spans="1:17" s="57" customFormat="1" ht="14.25" customHeight="1" x14ac:dyDescent="0.25">
      <c r="A113" s="77"/>
      <c r="B113" s="84"/>
      <c r="C113" s="80"/>
      <c r="D113" s="80"/>
      <c r="E113" s="99"/>
      <c r="F113" s="80"/>
      <c r="G113" s="80"/>
      <c r="H113" s="80"/>
      <c r="I113" s="80"/>
      <c r="J113" s="80"/>
      <c r="K113" s="80"/>
      <c r="L113" s="71"/>
      <c r="O113" s="85"/>
      <c r="P113" s="85"/>
      <c r="Q113" s="85"/>
    </row>
    <row r="114" spans="1:17" s="57" customFormat="1" ht="14.25" customHeight="1" x14ac:dyDescent="0.25">
      <c r="A114" s="77"/>
      <c r="B114" s="84"/>
      <c r="C114" s="80"/>
      <c r="D114" s="80"/>
      <c r="E114" s="99"/>
      <c r="F114" s="80"/>
      <c r="G114" s="80"/>
      <c r="H114" s="80"/>
      <c r="I114" s="80"/>
      <c r="J114" s="80"/>
      <c r="K114" s="80"/>
      <c r="L114" s="71"/>
      <c r="O114" s="85"/>
      <c r="P114" s="85"/>
      <c r="Q114" s="85"/>
    </row>
    <row r="115" spans="1:17" s="57" customFormat="1" ht="14.25" customHeight="1" x14ac:dyDescent="0.25">
      <c r="A115" s="77"/>
      <c r="B115" s="84"/>
      <c r="C115" s="80"/>
      <c r="D115" s="80"/>
      <c r="E115" s="99"/>
      <c r="F115" s="80"/>
      <c r="G115" s="80"/>
      <c r="H115" s="80"/>
      <c r="I115" s="80"/>
      <c r="J115" s="80"/>
      <c r="K115" s="80"/>
      <c r="L115" s="71"/>
      <c r="O115" s="85"/>
      <c r="P115" s="85"/>
      <c r="Q115" s="85"/>
    </row>
    <row r="116" spans="1:17" s="57" customFormat="1" ht="14.25" customHeight="1" x14ac:dyDescent="0.25">
      <c r="A116" s="77"/>
      <c r="B116" s="84"/>
      <c r="C116" s="80"/>
      <c r="D116" s="80"/>
      <c r="E116" s="99"/>
      <c r="F116" s="80"/>
      <c r="G116" s="80"/>
      <c r="H116" s="80"/>
      <c r="I116" s="80"/>
      <c r="J116" s="80"/>
      <c r="K116" s="80"/>
      <c r="L116" s="71"/>
      <c r="O116" s="85"/>
      <c r="P116" s="85"/>
      <c r="Q116" s="85"/>
    </row>
    <row r="117" spans="1:17" s="57" customFormat="1" ht="14.25" customHeight="1" x14ac:dyDescent="0.25">
      <c r="A117" s="77"/>
      <c r="B117" s="84"/>
      <c r="C117" s="80"/>
      <c r="D117" s="80"/>
      <c r="E117" s="99"/>
      <c r="F117" s="80"/>
      <c r="G117" s="80"/>
      <c r="H117" s="80"/>
      <c r="I117" s="80"/>
      <c r="J117" s="80"/>
      <c r="K117" s="80"/>
      <c r="L117" s="71"/>
      <c r="O117" s="85"/>
      <c r="P117" s="85"/>
      <c r="Q117" s="85"/>
    </row>
    <row r="118" spans="1:17" s="57" customFormat="1" ht="14.25" customHeight="1" x14ac:dyDescent="0.25">
      <c r="A118" s="77"/>
      <c r="B118" s="84"/>
      <c r="C118" s="80"/>
      <c r="D118" s="80"/>
      <c r="E118" s="99"/>
      <c r="F118" s="80"/>
      <c r="G118" s="80"/>
      <c r="H118" s="80"/>
      <c r="I118" s="80"/>
      <c r="J118" s="80"/>
      <c r="K118" s="80"/>
      <c r="L118" s="71"/>
      <c r="O118" s="85"/>
      <c r="P118" s="85"/>
      <c r="Q118" s="85"/>
    </row>
    <row r="119" spans="1:17" s="57" customFormat="1" ht="14.25" customHeight="1" x14ac:dyDescent="0.25">
      <c r="A119" s="77"/>
      <c r="B119" s="84"/>
      <c r="C119" s="80"/>
      <c r="D119" s="80"/>
      <c r="E119" s="99"/>
      <c r="F119" s="80"/>
      <c r="G119" s="80"/>
      <c r="H119" s="80"/>
      <c r="I119" s="80"/>
      <c r="J119" s="80"/>
      <c r="K119" s="80"/>
      <c r="L119" s="71"/>
      <c r="O119" s="85"/>
      <c r="P119" s="85"/>
      <c r="Q119" s="85"/>
    </row>
    <row r="120" spans="1:17" s="57" customFormat="1" ht="14.25" customHeight="1" x14ac:dyDescent="0.25">
      <c r="A120" s="77"/>
      <c r="B120" s="84"/>
      <c r="C120" s="80"/>
      <c r="D120" s="80"/>
      <c r="E120" s="99"/>
      <c r="F120" s="80"/>
      <c r="G120" s="80"/>
      <c r="H120" s="80"/>
      <c r="I120" s="80"/>
      <c r="J120" s="80"/>
      <c r="K120" s="80"/>
      <c r="L120" s="71"/>
      <c r="O120" s="85"/>
      <c r="P120" s="85"/>
      <c r="Q120" s="85"/>
    </row>
    <row r="121" spans="1:17" s="57" customFormat="1" ht="14.25" customHeight="1" x14ac:dyDescent="0.25">
      <c r="A121" s="77"/>
      <c r="B121" s="84"/>
      <c r="C121" s="80"/>
      <c r="D121" s="80"/>
      <c r="E121" s="99"/>
      <c r="F121" s="80"/>
      <c r="G121" s="80"/>
      <c r="H121" s="80"/>
      <c r="I121" s="80"/>
      <c r="J121" s="80"/>
      <c r="K121" s="80"/>
      <c r="L121" s="71"/>
      <c r="O121" s="85"/>
      <c r="P121" s="85"/>
      <c r="Q121" s="85"/>
    </row>
    <row r="122" spans="1:17" s="57" customFormat="1" ht="14.25" customHeight="1" x14ac:dyDescent="0.25">
      <c r="A122" s="77"/>
      <c r="B122" s="84"/>
      <c r="C122" s="80"/>
      <c r="D122" s="80"/>
      <c r="E122" s="99"/>
      <c r="F122" s="80"/>
      <c r="G122" s="80"/>
      <c r="H122" s="80"/>
      <c r="I122" s="80"/>
      <c r="J122" s="80"/>
      <c r="K122" s="80"/>
      <c r="L122" s="71"/>
      <c r="O122" s="85"/>
      <c r="P122" s="85"/>
      <c r="Q122" s="85"/>
    </row>
    <row r="123" spans="1:17" s="57" customFormat="1" ht="14.25" customHeight="1" x14ac:dyDescent="0.25">
      <c r="A123" s="77"/>
      <c r="B123" s="84"/>
      <c r="C123" s="80"/>
      <c r="D123" s="80"/>
      <c r="E123" s="99"/>
      <c r="F123" s="80"/>
      <c r="G123" s="80"/>
      <c r="H123" s="80"/>
      <c r="I123" s="80"/>
      <c r="J123" s="80"/>
      <c r="K123" s="80"/>
      <c r="L123" s="71"/>
      <c r="O123" s="85"/>
      <c r="P123" s="85"/>
      <c r="Q123" s="85"/>
    </row>
    <row r="124" spans="1:17" s="57" customFormat="1" ht="14.25" customHeight="1" x14ac:dyDescent="0.25">
      <c r="A124" s="77"/>
      <c r="B124" s="84"/>
      <c r="C124" s="80"/>
      <c r="D124" s="80"/>
      <c r="E124" s="99"/>
      <c r="F124" s="80"/>
      <c r="G124" s="80"/>
      <c r="H124" s="80"/>
      <c r="I124" s="80"/>
      <c r="J124" s="80"/>
      <c r="K124" s="80"/>
      <c r="L124" s="71"/>
      <c r="O124" s="85"/>
      <c r="P124" s="85"/>
      <c r="Q124" s="85"/>
    </row>
    <row r="125" spans="1:17" s="57" customFormat="1" ht="14.25" customHeight="1" x14ac:dyDescent="0.25">
      <c r="A125" s="77"/>
      <c r="B125" s="84"/>
      <c r="C125" s="80"/>
      <c r="D125" s="80"/>
      <c r="E125" s="99"/>
      <c r="F125" s="80"/>
      <c r="G125" s="80"/>
      <c r="H125" s="80"/>
      <c r="I125" s="80"/>
      <c r="J125" s="80"/>
      <c r="K125" s="80"/>
      <c r="L125" s="71"/>
      <c r="O125" s="85"/>
      <c r="P125" s="85"/>
      <c r="Q125" s="85"/>
    </row>
    <row r="126" spans="1:17" s="57" customFormat="1" ht="14.25" customHeight="1" x14ac:dyDescent="0.25">
      <c r="A126" s="77"/>
      <c r="B126" s="84"/>
      <c r="C126" s="80"/>
      <c r="D126" s="80"/>
      <c r="E126" s="99"/>
      <c r="F126" s="80"/>
      <c r="G126" s="80"/>
      <c r="H126" s="80"/>
      <c r="I126" s="80"/>
      <c r="J126" s="80"/>
      <c r="K126" s="80"/>
      <c r="L126" s="71"/>
      <c r="O126" s="85"/>
      <c r="P126" s="85"/>
      <c r="Q126" s="85"/>
    </row>
    <row r="127" spans="1:17" s="57" customFormat="1" ht="14.25" customHeight="1" x14ac:dyDescent="0.25">
      <c r="A127" s="77"/>
      <c r="B127" s="84"/>
      <c r="C127" s="80"/>
      <c r="D127" s="80"/>
      <c r="E127" s="99"/>
      <c r="F127" s="80"/>
      <c r="G127" s="80"/>
      <c r="H127" s="80"/>
      <c r="I127" s="80"/>
      <c r="J127" s="80"/>
      <c r="K127" s="80"/>
      <c r="L127" s="71"/>
      <c r="O127" s="85"/>
      <c r="P127" s="85"/>
      <c r="Q127" s="85"/>
    </row>
    <row r="128" spans="1:17" s="57" customFormat="1" ht="14.25" customHeight="1" x14ac:dyDescent="0.25">
      <c r="A128" s="77"/>
      <c r="B128" s="84"/>
      <c r="C128" s="80"/>
      <c r="D128" s="80"/>
      <c r="E128" s="99"/>
      <c r="F128" s="80"/>
      <c r="G128" s="80"/>
      <c r="H128" s="80"/>
      <c r="I128" s="80"/>
      <c r="J128" s="80"/>
      <c r="K128" s="80"/>
      <c r="L128" s="71"/>
      <c r="O128" s="85"/>
      <c r="P128" s="85"/>
      <c r="Q128" s="85"/>
    </row>
    <row r="129" spans="1:17" s="57" customFormat="1" ht="14.25" customHeight="1" x14ac:dyDescent="0.25">
      <c r="A129" s="77"/>
      <c r="B129" s="84"/>
      <c r="C129" s="80"/>
      <c r="D129" s="80"/>
      <c r="E129" s="99"/>
      <c r="F129" s="80"/>
      <c r="G129" s="80"/>
      <c r="H129" s="80"/>
      <c r="I129" s="80"/>
      <c r="J129" s="80"/>
      <c r="K129" s="80"/>
      <c r="L129" s="71"/>
      <c r="O129" s="85"/>
      <c r="P129" s="85"/>
      <c r="Q129" s="85"/>
    </row>
    <row r="130" spans="1:17" s="57" customFormat="1" ht="14.25" customHeight="1" x14ac:dyDescent="0.25">
      <c r="A130" s="77"/>
      <c r="B130" s="84"/>
      <c r="C130" s="80"/>
      <c r="D130" s="80"/>
      <c r="E130" s="99"/>
      <c r="F130" s="80"/>
      <c r="G130" s="80"/>
      <c r="H130" s="80"/>
      <c r="I130" s="80"/>
      <c r="J130" s="80"/>
      <c r="K130" s="80"/>
      <c r="L130" s="71"/>
      <c r="O130" s="85"/>
      <c r="P130" s="85"/>
      <c r="Q130" s="85"/>
    </row>
    <row r="131" spans="1:17" s="57" customFormat="1" ht="14.25" customHeight="1" x14ac:dyDescent="0.25">
      <c r="A131" s="77"/>
      <c r="B131" s="84"/>
      <c r="C131" s="80"/>
      <c r="D131" s="80"/>
      <c r="E131" s="99"/>
      <c r="F131" s="80"/>
      <c r="G131" s="80"/>
      <c r="H131" s="80"/>
      <c r="I131" s="80"/>
      <c r="J131" s="80"/>
      <c r="K131" s="80"/>
      <c r="L131" s="71"/>
      <c r="O131" s="85"/>
      <c r="P131" s="85"/>
      <c r="Q131" s="85"/>
    </row>
    <row r="132" spans="1:17" s="57" customFormat="1" ht="14.25" customHeight="1" x14ac:dyDescent="0.25">
      <c r="A132" s="77"/>
      <c r="B132" s="84"/>
      <c r="C132" s="80"/>
      <c r="D132" s="80"/>
      <c r="E132" s="99"/>
      <c r="F132" s="80"/>
      <c r="G132" s="80"/>
      <c r="H132" s="80"/>
      <c r="I132" s="80"/>
      <c r="J132" s="80"/>
      <c r="K132" s="80"/>
      <c r="L132" s="71"/>
      <c r="O132" s="85"/>
      <c r="P132" s="85"/>
      <c r="Q132" s="85"/>
    </row>
    <row r="133" spans="1:17" s="57" customFormat="1" ht="14.25" customHeight="1" x14ac:dyDescent="0.25">
      <c r="A133" s="77"/>
      <c r="B133" s="84"/>
      <c r="C133" s="80"/>
      <c r="D133" s="80"/>
      <c r="E133" s="99"/>
      <c r="F133" s="80"/>
      <c r="G133" s="80"/>
      <c r="H133" s="80"/>
      <c r="I133" s="80"/>
      <c r="J133" s="80"/>
      <c r="K133" s="80"/>
      <c r="L133" s="71"/>
      <c r="O133" s="85"/>
      <c r="P133" s="85"/>
      <c r="Q133" s="85"/>
    </row>
    <row r="134" spans="1:17" s="57" customFormat="1" ht="14.25" customHeight="1" x14ac:dyDescent="0.25">
      <c r="A134" s="77"/>
      <c r="B134" s="84"/>
      <c r="C134" s="80"/>
      <c r="D134" s="80"/>
      <c r="E134" s="99"/>
      <c r="F134" s="80"/>
      <c r="G134" s="80"/>
      <c r="H134" s="80"/>
      <c r="I134" s="80"/>
      <c r="J134" s="80"/>
      <c r="K134" s="80"/>
      <c r="L134" s="71"/>
      <c r="O134" s="85"/>
      <c r="P134" s="85"/>
      <c r="Q134" s="85"/>
    </row>
    <row r="135" spans="1:17" s="57" customFormat="1" ht="14.25" customHeight="1" x14ac:dyDescent="0.25">
      <c r="A135" s="77"/>
      <c r="B135" s="84"/>
      <c r="C135" s="80"/>
      <c r="D135" s="80"/>
      <c r="E135" s="99"/>
      <c r="F135" s="80"/>
      <c r="G135" s="80"/>
      <c r="H135" s="80"/>
      <c r="I135" s="80"/>
      <c r="J135" s="80"/>
      <c r="K135" s="80"/>
      <c r="L135" s="71"/>
      <c r="O135" s="85"/>
      <c r="P135" s="85"/>
      <c r="Q135" s="85"/>
    </row>
    <row r="136" spans="1:17" s="57" customFormat="1" ht="14.25" customHeight="1" x14ac:dyDescent="0.25">
      <c r="A136" s="77"/>
      <c r="B136" s="84"/>
      <c r="C136" s="80"/>
      <c r="D136" s="80"/>
      <c r="E136" s="99"/>
      <c r="F136" s="80"/>
      <c r="G136" s="80"/>
      <c r="H136" s="80"/>
      <c r="I136" s="80"/>
      <c r="J136" s="80"/>
      <c r="K136" s="80"/>
      <c r="L136" s="71"/>
      <c r="O136" s="85"/>
      <c r="P136" s="85"/>
      <c r="Q136" s="85"/>
    </row>
    <row r="137" spans="1:17" s="57" customFormat="1" ht="14.25" customHeight="1" x14ac:dyDescent="0.25">
      <c r="A137" s="77"/>
      <c r="B137" s="84"/>
      <c r="C137" s="80"/>
      <c r="D137" s="80"/>
      <c r="E137" s="99"/>
      <c r="F137" s="80"/>
      <c r="G137" s="80"/>
      <c r="H137" s="80"/>
      <c r="I137" s="80"/>
      <c r="J137" s="80"/>
      <c r="K137" s="80"/>
      <c r="L137" s="71"/>
      <c r="O137" s="85"/>
      <c r="P137" s="85"/>
      <c r="Q137" s="85"/>
    </row>
    <row r="138" spans="1:17" s="57" customFormat="1" ht="14.25" customHeight="1" x14ac:dyDescent="0.25">
      <c r="A138" s="77"/>
      <c r="B138" s="84"/>
      <c r="C138" s="80"/>
      <c r="D138" s="80"/>
      <c r="E138" s="99"/>
      <c r="F138" s="80"/>
      <c r="G138" s="80"/>
      <c r="H138" s="80"/>
      <c r="I138" s="80"/>
      <c r="J138" s="80"/>
      <c r="K138" s="80"/>
      <c r="L138" s="71"/>
      <c r="O138" s="85"/>
      <c r="P138" s="85"/>
      <c r="Q138" s="85"/>
    </row>
    <row r="139" spans="1:17" s="57" customFormat="1" ht="14.25" customHeight="1" x14ac:dyDescent="0.25">
      <c r="A139" s="77"/>
      <c r="B139" s="84"/>
      <c r="C139" s="80"/>
      <c r="D139" s="80"/>
      <c r="E139" s="99"/>
      <c r="F139" s="80"/>
      <c r="G139" s="80"/>
      <c r="H139" s="80"/>
      <c r="I139" s="80"/>
      <c r="J139" s="80"/>
      <c r="K139" s="80"/>
      <c r="L139" s="71"/>
      <c r="O139" s="85"/>
      <c r="P139" s="85"/>
      <c r="Q139" s="85"/>
    </row>
    <row r="140" spans="1:17" s="57" customFormat="1" ht="14.25" customHeight="1" x14ac:dyDescent="0.25">
      <c r="A140" s="77"/>
      <c r="B140" s="84"/>
      <c r="C140" s="80"/>
      <c r="D140" s="80"/>
      <c r="E140" s="99"/>
      <c r="F140" s="80"/>
      <c r="G140" s="80"/>
      <c r="H140" s="80"/>
      <c r="I140" s="80"/>
      <c r="J140" s="80"/>
      <c r="K140" s="80"/>
      <c r="L140" s="71"/>
      <c r="O140" s="85"/>
      <c r="P140" s="85"/>
      <c r="Q140" s="85"/>
    </row>
    <row r="141" spans="1:17" s="57" customFormat="1" ht="14.25" customHeight="1" x14ac:dyDescent="0.25">
      <c r="A141" s="77"/>
      <c r="B141" s="84"/>
      <c r="C141" s="80"/>
      <c r="D141" s="80"/>
      <c r="E141" s="99"/>
      <c r="F141" s="80"/>
      <c r="G141" s="80"/>
      <c r="H141" s="80"/>
      <c r="I141" s="80"/>
      <c r="J141" s="80"/>
      <c r="K141" s="80"/>
      <c r="L141" s="71"/>
      <c r="O141" s="85"/>
      <c r="P141" s="85"/>
      <c r="Q141" s="85"/>
    </row>
    <row r="142" spans="1:17" s="57" customFormat="1" ht="14.25" customHeight="1" x14ac:dyDescent="0.25">
      <c r="A142" s="77"/>
      <c r="B142" s="84"/>
      <c r="C142" s="80"/>
      <c r="D142" s="80"/>
      <c r="E142" s="99"/>
      <c r="F142" s="80"/>
      <c r="G142" s="80"/>
      <c r="H142" s="80"/>
      <c r="I142" s="80"/>
      <c r="J142" s="80"/>
      <c r="K142" s="80"/>
      <c r="L142" s="71"/>
      <c r="O142" s="85"/>
      <c r="P142" s="85"/>
      <c r="Q142" s="85"/>
    </row>
    <row r="143" spans="1:17" s="57" customFormat="1" ht="14.25" customHeight="1" x14ac:dyDescent="0.25">
      <c r="A143" s="77"/>
      <c r="B143" s="84"/>
      <c r="C143" s="80"/>
      <c r="D143" s="80"/>
      <c r="E143" s="99"/>
      <c r="F143" s="80"/>
      <c r="G143" s="80"/>
      <c r="H143" s="80"/>
      <c r="I143" s="80"/>
      <c r="J143" s="80"/>
      <c r="K143" s="80"/>
      <c r="L143" s="71"/>
      <c r="O143" s="85"/>
      <c r="P143" s="85"/>
      <c r="Q143" s="85"/>
    </row>
    <row r="144" spans="1:17" s="57" customFormat="1" ht="14.25" customHeight="1" x14ac:dyDescent="0.25">
      <c r="A144" s="77"/>
      <c r="B144" s="84"/>
      <c r="C144" s="80"/>
      <c r="D144" s="80"/>
      <c r="E144" s="99"/>
      <c r="F144" s="80"/>
      <c r="G144" s="80"/>
      <c r="H144" s="80"/>
      <c r="I144" s="80"/>
      <c r="J144" s="80"/>
      <c r="K144" s="80"/>
      <c r="L144" s="71"/>
      <c r="O144" s="85"/>
      <c r="P144" s="85"/>
      <c r="Q144" s="85"/>
    </row>
    <row r="145" spans="1:17" s="57" customFormat="1" ht="14.25" customHeight="1" x14ac:dyDescent="0.25">
      <c r="A145" s="77"/>
      <c r="B145" s="84"/>
      <c r="C145" s="80"/>
      <c r="D145" s="80"/>
      <c r="E145" s="99"/>
      <c r="F145" s="80"/>
      <c r="G145" s="80"/>
      <c r="H145" s="80"/>
      <c r="I145" s="80"/>
      <c r="J145" s="80"/>
      <c r="K145" s="80"/>
      <c r="L145" s="71"/>
      <c r="O145" s="85"/>
      <c r="P145" s="85"/>
      <c r="Q145" s="85"/>
    </row>
    <row r="146" spans="1:17" s="57" customFormat="1" ht="14.25" customHeight="1" x14ac:dyDescent="0.25">
      <c r="A146" s="77"/>
      <c r="B146" s="84"/>
      <c r="C146" s="80"/>
      <c r="D146" s="80"/>
      <c r="E146" s="99"/>
      <c r="F146" s="80"/>
      <c r="G146" s="80"/>
      <c r="H146" s="80"/>
      <c r="I146" s="80"/>
      <c r="J146" s="80"/>
      <c r="K146" s="80"/>
      <c r="L146" s="71"/>
      <c r="O146" s="85"/>
      <c r="P146" s="85"/>
      <c r="Q146" s="85"/>
    </row>
    <row r="147" spans="1:17" s="57" customFormat="1" ht="14.25" customHeight="1" x14ac:dyDescent="0.25">
      <c r="A147" s="77"/>
      <c r="B147" s="84"/>
      <c r="C147" s="80"/>
      <c r="D147" s="80"/>
      <c r="E147" s="99"/>
      <c r="F147" s="80"/>
      <c r="G147" s="80"/>
      <c r="H147" s="80"/>
      <c r="I147" s="80"/>
      <c r="J147" s="80"/>
      <c r="K147" s="80"/>
      <c r="L147" s="71"/>
      <c r="O147" s="85"/>
      <c r="P147" s="85"/>
      <c r="Q147" s="85"/>
    </row>
    <row r="148" spans="1:17" s="57" customFormat="1" ht="14.25" customHeight="1" x14ac:dyDescent="0.25">
      <c r="A148" s="77"/>
      <c r="B148" s="84"/>
      <c r="C148" s="80"/>
      <c r="D148" s="80"/>
      <c r="E148" s="99"/>
      <c r="F148" s="80"/>
      <c r="G148" s="80"/>
      <c r="H148" s="80"/>
      <c r="I148" s="80"/>
      <c r="J148" s="80"/>
      <c r="K148" s="80"/>
      <c r="L148" s="71"/>
      <c r="O148" s="85"/>
      <c r="P148" s="85"/>
      <c r="Q148" s="85"/>
    </row>
    <row r="149" spans="1:17" s="57" customFormat="1" ht="14.25" customHeight="1" x14ac:dyDescent="0.25">
      <c r="A149" s="77"/>
      <c r="B149" s="84"/>
      <c r="C149" s="80"/>
      <c r="D149" s="80"/>
      <c r="E149" s="99"/>
      <c r="F149" s="80"/>
      <c r="G149" s="80"/>
      <c r="H149" s="80"/>
      <c r="I149" s="80"/>
      <c r="J149" s="80"/>
      <c r="K149" s="80"/>
      <c r="L149" s="71"/>
      <c r="O149" s="85"/>
      <c r="P149" s="85"/>
      <c r="Q149" s="85"/>
    </row>
    <row r="150" spans="1:17" s="57" customFormat="1" ht="14.25" customHeight="1" x14ac:dyDescent="0.25">
      <c r="A150" s="77"/>
      <c r="B150" s="84"/>
      <c r="C150" s="80"/>
      <c r="D150" s="80"/>
      <c r="E150" s="99"/>
      <c r="F150" s="80"/>
      <c r="G150" s="80"/>
      <c r="H150" s="80"/>
      <c r="I150" s="80"/>
      <c r="J150" s="80"/>
      <c r="K150" s="80"/>
      <c r="L150" s="71"/>
      <c r="O150" s="85"/>
      <c r="P150" s="85"/>
      <c r="Q150" s="85"/>
    </row>
    <row r="151" spans="1:17" s="57" customFormat="1" ht="14.25" customHeight="1" x14ac:dyDescent="0.25">
      <c r="A151" s="77"/>
      <c r="B151" s="84"/>
      <c r="C151" s="80"/>
      <c r="D151" s="80"/>
      <c r="E151" s="99"/>
      <c r="F151" s="80"/>
      <c r="G151" s="80"/>
      <c r="H151" s="80"/>
      <c r="I151" s="80"/>
      <c r="J151" s="80"/>
      <c r="K151" s="80"/>
      <c r="L151" s="71"/>
      <c r="O151" s="85"/>
      <c r="P151" s="85"/>
      <c r="Q151" s="85"/>
    </row>
    <row r="152" spans="1:17" s="57" customFormat="1" ht="14.25" customHeight="1" x14ac:dyDescent="0.25">
      <c r="A152" s="77"/>
      <c r="B152" s="84"/>
      <c r="C152" s="80"/>
      <c r="D152" s="80"/>
      <c r="E152" s="99"/>
      <c r="F152" s="80"/>
      <c r="G152" s="80"/>
      <c r="H152" s="80"/>
      <c r="I152" s="80"/>
      <c r="J152" s="80"/>
      <c r="K152" s="80"/>
      <c r="L152" s="71"/>
      <c r="O152" s="85"/>
      <c r="P152" s="85"/>
      <c r="Q152" s="85"/>
    </row>
    <row r="153" spans="1:17" s="57" customFormat="1" ht="14.25" customHeight="1" x14ac:dyDescent="0.25">
      <c r="A153" s="77"/>
      <c r="B153" s="84"/>
      <c r="C153" s="80"/>
      <c r="D153" s="80"/>
      <c r="E153" s="99"/>
      <c r="F153" s="80"/>
      <c r="G153" s="80"/>
      <c r="H153" s="80"/>
      <c r="I153" s="80"/>
      <c r="J153" s="80"/>
      <c r="K153" s="80"/>
      <c r="L153" s="71"/>
      <c r="O153" s="85"/>
      <c r="P153" s="85"/>
      <c r="Q153" s="85"/>
    </row>
    <row r="154" spans="1:17" s="57" customFormat="1" ht="14.25" customHeight="1" x14ac:dyDescent="0.25">
      <c r="A154" s="77"/>
      <c r="B154" s="84"/>
      <c r="C154" s="80"/>
      <c r="D154" s="80"/>
      <c r="E154" s="99"/>
      <c r="F154" s="80"/>
      <c r="G154" s="80"/>
      <c r="H154" s="80"/>
      <c r="I154" s="80"/>
      <c r="J154" s="80"/>
      <c r="K154" s="80"/>
      <c r="L154" s="71"/>
      <c r="O154" s="85"/>
      <c r="P154" s="85"/>
      <c r="Q154" s="85"/>
    </row>
    <row r="155" spans="1:17" s="57" customFormat="1" ht="14.25" customHeight="1" x14ac:dyDescent="0.25">
      <c r="A155" s="77"/>
      <c r="B155" s="84"/>
      <c r="C155" s="80"/>
      <c r="D155" s="80"/>
      <c r="E155" s="99"/>
      <c r="F155" s="80"/>
      <c r="G155" s="80"/>
      <c r="H155" s="80"/>
      <c r="I155" s="80"/>
      <c r="J155" s="80"/>
      <c r="K155" s="80"/>
      <c r="L155" s="71"/>
      <c r="O155" s="85"/>
      <c r="P155" s="85"/>
      <c r="Q155" s="85"/>
    </row>
    <row r="156" spans="1:17" s="57" customFormat="1" ht="14.25" customHeight="1" x14ac:dyDescent="0.25">
      <c r="A156" s="77"/>
      <c r="B156" s="84"/>
      <c r="C156" s="80"/>
      <c r="D156" s="80"/>
      <c r="E156" s="99"/>
      <c r="F156" s="80"/>
      <c r="G156" s="80"/>
      <c r="H156" s="80"/>
      <c r="I156" s="80"/>
      <c r="J156" s="80"/>
      <c r="K156" s="80"/>
      <c r="L156" s="71"/>
      <c r="O156" s="85"/>
      <c r="P156" s="85"/>
      <c r="Q156" s="85"/>
    </row>
    <row r="157" spans="1:17" s="57" customFormat="1" ht="14.25" customHeight="1" x14ac:dyDescent="0.25">
      <c r="A157" s="77"/>
      <c r="B157" s="84"/>
      <c r="C157" s="80"/>
      <c r="D157" s="80"/>
      <c r="E157" s="99"/>
      <c r="F157" s="80"/>
      <c r="G157" s="80"/>
      <c r="H157" s="80"/>
      <c r="I157" s="80"/>
      <c r="J157" s="80"/>
      <c r="K157" s="80"/>
      <c r="L157" s="71"/>
      <c r="O157" s="85"/>
      <c r="P157" s="85"/>
      <c r="Q157" s="85"/>
    </row>
    <row r="158" spans="1:17" s="57" customFormat="1" ht="14.25" customHeight="1" x14ac:dyDescent="0.25">
      <c r="A158" s="77"/>
      <c r="B158" s="84"/>
      <c r="C158" s="80"/>
      <c r="D158" s="80"/>
      <c r="E158" s="99"/>
      <c r="F158" s="80"/>
      <c r="G158" s="80"/>
      <c r="H158" s="80"/>
      <c r="I158" s="80"/>
      <c r="J158" s="80"/>
      <c r="K158" s="80"/>
      <c r="L158" s="71"/>
      <c r="O158" s="85"/>
      <c r="P158" s="85"/>
      <c r="Q158" s="85"/>
    </row>
    <row r="159" spans="1:17" s="57" customFormat="1" ht="14.25" customHeight="1" x14ac:dyDescent="0.25">
      <c r="A159" s="77"/>
      <c r="B159" s="84"/>
      <c r="C159" s="80"/>
      <c r="D159" s="80"/>
      <c r="E159" s="99"/>
      <c r="F159" s="80"/>
      <c r="G159" s="80"/>
      <c r="H159" s="80"/>
      <c r="I159" s="80"/>
      <c r="J159" s="80"/>
      <c r="K159" s="80"/>
      <c r="L159" s="71"/>
      <c r="O159" s="85"/>
      <c r="P159" s="85"/>
      <c r="Q159" s="85"/>
    </row>
    <row r="160" spans="1:17" s="57" customFormat="1" ht="14.25" customHeight="1" x14ac:dyDescent="0.25">
      <c r="A160" s="77"/>
      <c r="B160" s="84"/>
      <c r="C160" s="80"/>
      <c r="D160" s="80"/>
      <c r="E160" s="99"/>
      <c r="F160" s="80"/>
      <c r="G160" s="80"/>
      <c r="H160" s="80"/>
      <c r="I160" s="80"/>
      <c r="J160" s="80"/>
      <c r="K160" s="80"/>
      <c r="L160" s="71"/>
      <c r="O160" s="85"/>
      <c r="P160" s="85"/>
      <c r="Q160" s="85"/>
    </row>
    <row r="161" spans="1:17" s="57" customFormat="1" ht="14.25" customHeight="1" x14ac:dyDescent="0.25">
      <c r="A161" s="77"/>
      <c r="B161" s="84"/>
      <c r="C161" s="80"/>
      <c r="D161" s="80"/>
      <c r="E161" s="99"/>
      <c r="F161" s="80"/>
      <c r="G161" s="80"/>
      <c r="H161" s="80"/>
      <c r="I161" s="80"/>
      <c r="J161" s="80"/>
      <c r="K161" s="80"/>
      <c r="L161" s="71"/>
      <c r="O161" s="85"/>
      <c r="P161" s="85"/>
      <c r="Q161" s="85"/>
    </row>
    <row r="162" spans="1:17" s="57" customFormat="1" ht="14.25" customHeight="1" x14ac:dyDescent="0.25">
      <c r="A162" s="77"/>
      <c r="B162" s="84"/>
      <c r="C162" s="80"/>
      <c r="D162" s="80"/>
      <c r="E162" s="99"/>
      <c r="F162" s="80"/>
      <c r="G162" s="80"/>
      <c r="H162" s="80"/>
      <c r="I162" s="80"/>
      <c r="J162" s="80"/>
      <c r="K162" s="80"/>
      <c r="L162" s="71"/>
      <c r="O162" s="85"/>
      <c r="P162" s="85"/>
      <c r="Q162" s="85"/>
    </row>
    <row r="163" spans="1:17" s="57" customFormat="1" ht="14.25" customHeight="1" x14ac:dyDescent="0.25">
      <c r="A163" s="77"/>
      <c r="B163" s="84"/>
      <c r="C163" s="80"/>
      <c r="D163" s="80"/>
      <c r="E163" s="99"/>
      <c r="F163" s="80"/>
      <c r="G163" s="80"/>
      <c r="H163" s="80"/>
      <c r="I163" s="80"/>
      <c r="J163" s="80"/>
      <c r="K163" s="80"/>
      <c r="L163" s="71"/>
      <c r="O163" s="85"/>
      <c r="P163" s="85"/>
      <c r="Q163" s="85"/>
    </row>
    <row r="164" spans="1:17" s="57" customFormat="1" ht="14.25" customHeight="1" x14ac:dyDescent="0.25">
      <c r="A164" s="77"/>
      <c r="B164" s="84"/>
      <c r="C164" s="80"/>
      <c r="D164" s="80"/>
      <c r="E164" s="99"/>
      <c r="F164" s="80"/>
      <c r="G164" s="80"/>
      <c r="H164" s="80"/>
      <c r="I164" s="80"/>
      <c r="J164" s="80"/>
      <c r="K164" s="80"/>
      <c r="L164" s="71"/>
      <c r="O164" s="85"/>
      <c r="P164" s="85"/>
      <c r="Q164" s="85"/>
    </row>
    <row r="165" spans="1:17" s="57" customFormat="1" ht="14.25" customHeight="1" x14ac:dyDescent="0.25">
      <c r="A165" s="77"/>
      <c r="B165" s="84"/>
      <c r="C165" s="80"/>
      <c r="D165" s="80"/>
      <c r="E165" s="99"/>
      <c r="F165" s="80"/>
      <c r="G165" s="80"/>
      <c r="H165" s="80"/>
      <c r="I165" s="80"/>
      <c r="J165" s="80"/>
      <c r="K165" s="80"/>
      <c r="L165" s="71"/>
      <c r="O165" s="85"/>
      <c r="P165" s="85"/>
      <c r="Q165" s="85"/>
    </row>
    <row r="166" spans="1:17" s="57" customFormat="1" ht="14.25" customHeight="1" x14ac:dyDescent="0.25">
      <c r="A166" s="77"/>
      <c r="B166" s="84"/>
      <c r="C166" s="80"/>
      <c r="D166" s="80"/>
      <c r="E166" s="99"/>
      <c r="F166" s="80"/>
      <c r="G166" s="80"/>
      <c r="H166" s="80"/>
      <c r="I166" s="80"/>
      <c r="J166" s="80"/>
      <c r="K166" s="80"/>
      <c r="L166" s="71"/>
      <c r="O166" s="85"/>
      <c r="P166" s="85"/>
      <c r="Q166" s="85"/>
    </row>
    <row r="167" spans="1:17" s="57" customFormat="1" ht="14.25" customHeight="1" x14ac:dyDescent="0.25">
      <c r="A167" s="77"/>
      <c r="B167" s="84"/>
      <c r="C167" s="80"/>
      <c r="D167" s="80"/>
      <c r="E167" s="99"/>
      <c r="F167" s="80"/>
      <c r="G167" s="80"/>
      <c r="H167" s="80"/>
      <c r="I167" s="80"/>
      <c r="J167" s="80"/>
      <c r="K167" s="80"/>
      <c r="L167" s="71"/>
      <c r="O167" s="85"/>
      <c r="P167" s="85"/>
      <c r="Q167" s="85"/>
    </row>
    <row r="168" spans="1:17" s="57" customFormat="1" ht="14.25" customHeight="1" x14ac:dyDescent="0.25">
      <c r="A168" s="77"/>
      <c r="B168" s="84"/>
      <c r="C168" s="80"/>
      <c r="D168" s="80"/>
      <c r="E168" s="99"/>
      <c r="F168" s="80"/>
      <c r="G168" s="80"/>
      <c r="H168" s="80"/>
      <c r="I168" s="80"/>
      <c r="J168" s="80"/>
      <c r="K168" s="80"/>
      <c r="L168" s="71"/>
      <c r="O168" s="85"/>
      <c r="P168" s="85"/>
      <c r="Q168" s="85"/>
    </row>
    <row r="169" spans="1:17" s="57" customFormat="1" ht="14.25" customHeight="1" x14ac:dyDescent="0.25">
      <c r="A169" s="77"/>
      <c r="B169" s="84"/>
      <c r="C169" s="80"/>
      <c r="D169" s="80"/>
      <c r="E169" s="99"/>
      <c r="F169" s="80"/>
      <c r="G169" s="80"/>
      <c r="H169" s="80"/>
      <c r="I169" s="80"/>
      <c r="J169" s="80"/>
      <c r="K169" s="80"/>
      <c r="L169" s="71"/>
      <c r="O169" s="85"/>
      <c r="P169" s="85"/>
      <c r="Q169" s="85"/>
    </row>
    <row r="170" spans="1:17" s="57" customFormat="1" ht="14.25" customHeight="1" x14ac:dyDescent="0.25">
      <c r="A170" s="77"/>
      <c r="B170" s="84"/>
      <c r="C170" s="80"/>
      <c r="D170" s="80"/>
      <c r="E170" s="99"/>
      <c r="F170" s="80"/>
      <c r="G170" s="80"/>
      <c r="H170" s="80"/>
      <c r="I170" s="80"/>
      <c r="J170" s="80"/>
      <c r="K170" s="80"/>
      <c r="L170" s="71"/>
      <c r="O170" s="85"/>
      <c r="P170" s="85"/>
      <c r="Q170" s="85"/>
    </row>
    <row r="171" spans="1:17" s="57" customFormat="1" ht="14.25" customHeight="1" x14ac:dyDescent="0.25">
      <c r="A171" s="77"/>
      <c r="B171" s="84"/>
      <c r="C171" s="80"/>
      <c r="D171" s="80"/>
      <c r="E171" s="99"/>
      <c r="F171" s="80"/>
      <c r="G171" s="80"/>
      <c r="H171" s="80"/>
      <c r="I171" s="80"/>
      <c r="J171" s="80"/>
      <c r="K171" s="80"/>
      <c r="L171" s="71"/>
      <c r="O171" s="85"/>
      <c r="P171" s="85"/>
      <c r="Q171" s="85"/>
    </row>
    <row r="172" spans="1:17" s="57" customFormat="1" ht="14.25" customHeight="1" x14ac:dyDescent="0.25">
      <c r="A172" s="77"/>
      <c r="B172" s="84"/>
      <c r="C172" s="80"/>
      <c r="D172" s="80"/>
      <c r="E172" s="99"/>
      <c r="F172" s="80"/>
      <c r="G172" s="80"/>
      <c r="H172" s="80"/>
      <c r="I172" s="80"/>
      <c r="J172" s="80"/>
      <c r="K172" s="80"/>
      <c r="L172" s="71"/>
      <c r="O172" s="85"/>
      <c r="P172" s="85"/>
      <c r="Q172" s="85"/>
    </row>
    <row r="173" spans="1:17" s="57" customFormat="1" ht="14.25" customHeight="1" x14ac:dyDescent="0.25">
      <c r="A173" s="77"/>
      <c r="B173" s="84"/>
      <c r="C173" s="80"/>
      <c r="D173" s="80"/>
      <c r="E173" s="99"/>
      <c r="F173" s="80"/>
      <c r="G173" s="80"/>
      <c r="H173" s="80"/>
      <c r="I173" s="80"/>
      <c r="J173" s="80"/>
      <c r="K173" s="80"/>
      <c r="L173" s="71"/>
      <c r="O173" s="85"/>
      <c r="P173" s="85"/>
      <c r="Q173" s="85"/>
    </row>
    <row r="174" spans="1:17" s="57" customFormat="1" ht="14.25" customHeight="1" x14ac:dyDescent="0.25">
      <c r="A174" s="77"/>
      <c r="B174" s="84"/>
      <c r="C174" s="80"/>
      <c r="D174" s="80"/>
      <c r="E174" s="99"/>
      <c r="F174" s="80"/>
      <c r="G174" s="80"/>
      <c r="H174" s="80"/>
      <c r="I174" s="80"/>
      <c r="J174" s="80"/>
      <c r="K174" s="80"/>
      <c r="L174" s="71"/>
      <c r="O174" s="85"/>
      <c r="P174" s="85"/>
      <c r="Q174" s="85"/>
    </row>
    <row r="175" spans="1:17" s="57" customFormat="1" ht="14.25" customHeight="1" x14ac:dyDescent="0.25">
      <c r="A175" s="77"/>
      <c r="B175" s="84"/>
      <c r="C175" s="80"/>
      <c r="D175" s="80"/>
      <c r="E175" s="99"/>
      <c r="F175" s="80"/>
      <c r="G175" s="80"/>
      <c r="H175" s="80"/>
      <c r="I175" s="80"/>
      <c r="J175" s="80"/>
      <c r="K175" s="80"/>
      <c r="L175" s="71"/>
      <c r="O175" s="85"/>
      <c r="P175" s="85"/>
      <c r="Q175" s="85"/>
    </row>
    <row r="176" spans="1:17" s="57" customFormat="1" ht="14.25" customHeight="1" x14ac:dyDescent="0.25">
      <c r="A176" s="77"/>
      <c r="B176" s="84"/>
      <c r="C176" s="80"/>
      <c r="D176" s="80"/>
      <c r="E176" s="99"/>
      <c r="F176" s="80"/>
      <c r="G176" s="80"/>
      <c r="H176" s="80"/>
      <c r="I176" s="80"/>
      <c r="J176" s="80"/>
      <c r="K176" s="80"/>
      <c r="L176" s="71"/>
      <c r="O176" s="85"/>
      <c r="P176" s="85"/>
      <c r="Q176" s="85"/>
    </row>
    <row r="177" spans="1:17" s="57" customFormat="1" ht="14.25" customHeight="1" x14ac:dyDescent="0.25">
      <c r="A177" s="77"/>
      <c r="B177" s="84"/>
      <c r="C177" s="80"/>
      <c r="D177" s="80"/>
      <c r="E177" s="80"/>
      <c r="F177" s="80"/>
      <c r="G177" s="80"/>
      <c r="H177" s="80"/>
      <c r="I177" s="80"/>
      <c r="J177" s="80"/>
      <c r="K177" s="80"/>
      <c r="L177" s="71"/>
      <c r="O177" s="85"/>
      <c r="P177" s="85"/>
      <c r="Q177" s="85"/>
    </row>
    <row r="178" spans="1:17" s="57" customFormat="1" ht="14.25" customHeight="1" x14ac:dyDescent="0.25">
      <c r="A178" s="77"/>
      <c r="B178" s="84"/>
      <c r="C178" s="80"/>
      <c r="D178" s="80"/>
      <c r="E178" s="80"/>
      <c r="F178" s="80"/>
      <c r="G178" s="80"/>
      <c r="H178" s="80"/>
      <c r="I178" s="80"/>
      <c r="J178" s="80"/>
      <c r="K178" s="80"/>
      <c r="L178" s="71"/>
      <c r="O178" s="85"/>
      <c r="P178" s="85"/>
      <c r="Q178" s="85"/>
    </row>
    <row r="179" spans="1:17" s="57" customFormat="1" ht="14.25" customHeight="1" x14ac:dyDescent="0.25">
      <c r="A179" s="77"/>
      <c r="B179" s="84"/>
      <c r="C179" s="80"/>
      <c r="D179" s="80"/>
      <c r="E179" s="80"/>
      <c r="F179" s="80"/>
      <c r="G179" s="80"/>
      <c r="H179" s="80"/>
      <c r="I179" s="80"/>
      <c r="J179" s="80"/>
      <c r="K179" s="80"/>
      <c r="L179" s="71"/>
      <c r="O179" s="85"/>
      <c r="P179" s="85"/>
      <c r="Q179" s="85"/>
    </row>
    <row r="180" spans="1:17" s="57" customFormat="1" ht="14.25" customHeight="1" x14ac:dyDescent="0.25">
      <c r="A180" s="77"/>
      <c r="B180" s="84"/>
      <c r="C180" s="80"/>
      <c r="D180" s="80"/>
      <c r="E180" s="80"/>
      <c r="F180" s="80"/>
      <c r="G180" s="80"/>
      <c r="H180" s="80"/>
      <c r="I180" s="80"/>
      <c r="J180" s="80"/>
      <c r="K180" s="80"/>
      <c r="L180" s="71"/>
      <c r="O180" s="85"/>
      <c r="P180" s="85"/>
      <c r="Q180" s="85"/>
    </row>
    <row r="181" spans="1:17" s="57" customFormat="1" ht="14.25" customHeight="1" x14ac:dyDescent="0.25">
      <c r="A181" s="77"/>
      <c r="B181" s="84"/>
      <c r="C181" s="80"/>
      <c r="D181" s="80"/>
      <c r="E181" s="80"/>
      <c r="F181" s="80"/>
      <c r="G181" s="80"/>
      <c r="H181" s="80"/>
      <c r="I181" s="80"/>
      <c r="J181" s="80"/>
      <c r="K181" s="80"/>
      <c r="L181" s="71"/>
      <c r="O181" s="85"/>
      <c r="P181" s="85"/>
      <c r="Q181" s="85"/>
    </row>
    <row r="182" spans="1:17" s="57" customFormat="1" ht="14.25" customHeight="1" x14ac:dyDescent="0.25">
      <c r="A182" s="77"/>
      <c r="B182" s="84"/>
      <c r="C182" s="80"/>
      <c r="D182" s="80"/>
      <c r="E182" s="80"/>
      <c r="F182" s="80"/>
      <c r="G182" s="80"/>
      <c r="H182" s="80"/>
      <c r="I182" s="80"/>
      <c r="J182" s="80"/>
      <c r="K182" s="80"/>
      <c r="L182" s="71"/>
      <c r="O182" s="85"/>
      <c r="P182" s="85"/>
      <c r="Q182" s="85"/>
    </row>
    <row r="183" spans="1:17" s="57" customFormat="1" ht="14.25" customHeight="1" x14ac:dyDescent="0.25">
      <c r="A183" s="77"/>
      <c r="B183" s="84"/>
      <c r="C183" s="80"/>
      <c r="D183" s="80"/>
      <c r="E183" s="80"/>
      <c r="F183" s="80"/>
      <c r="G183" s="80"/>
      <c r="H183" s="80"/>
      <c r="I183" s="80"/>
      <c r="J183" s="80"/>
      <c r="K183" s="80"/>
      <c r="L183" s="71"/>
      <c r="O183" s="85"/>
      <c r="P183" s="85"/>
      <c r="Q183" s="85"/>
    </row>
    <row r="184" spans="1:17" s="57" customFormat="1" ht="14.25" customHeight="1" x14ac:dyDescent="0.25">
      <c r="A184" s="77"/>
      <c r="B184" s="84"/>
      <c r="C184" s="80"/>
      <c r="D184" s="80"/>
      <c r="E184" s="80"/>
      <c r="F184" s="80"/>
      <c r="G184" s="80"/>
      <c r="H184" s="80"/>
      <c r="I184" s="80"/>
      <c r="J184" s="80"/>
      <c r="K184" s="80"/>
      <c r="L184" s="71"/>
      <c r="O184" s="85"/>
      <c r="P184" s="85"/>
      <c r="Q184" s="85"/>
    </row>
    <row r="185" spans="1:17" s="57" customFormat="1" ht="14.25" customHeight="1" x14ac:dyDescent="0.25">
      <c r="A185" s="77"/>
      <c r="B185" s="84"/>
      <c r="C185" s="80"/>
      <c r="D185" s="80"/>
      <c r="E185" s="80"/>
      <c r="F185" s="80"/>
      <c r="G185" s="80"/>
      <c r="H185" s="80"/>
      <c r="I185" s="80"/>
      <c r="J185" s="80"/>
      <c r="K185" s="80"/>
      <c r="L185" s="71"/>
      <c r="O185" s="85"/>
      <c r="P185" s="85"/>
      <c r="Q185" s="85"/>
    </row>
    <row r="186" spans="1:17" s="57" customFormat="1" ht="14.25" customHeight="1" x14ac:dyDescent="0.25">
      <c r="A186" s="77"/>
      <c r="B186" s="84"/>
      <c r="C186" s="80"/>
      <c r="D186" s="80"/>
      <c r="E186" s="80"/>
      <c r="F186" s="80"/>
      <c r="G186" s="80"/>
      <c r="H186" s="80"/>
      <c r="I186" s="80"/>
      <c r="J186" s="80"/>
      <c r="K186" s="80"/>
      <c r="L186" s="71"/>
      <c r="O186" s="85"/>
      <c r="P186" s="85"/>
      <c r="Q186" s="85"/>
    </row>
    <row r="187" spans="1:17" s="57" customFormat="1" ht="14.25" customHeight="1" x14ac:dyDescent="0.25">
      <c r="A187" s="77"/>
      <c r="B187" s="84"/>
      <c r="C187" s="80"/>
      <c r="D187" s="80"/>
      <c r="E187" s="80"/>
      <c r="F187" s="80"/>
      <c r="G187" s="80"/>
      <c r="H187" s="80"/>
      <c r="I187" s="80"/>
      <c r="J187" s="80"/>
      <c r="K187" s="80"/>
      <c r="L187" s="71"/>
      <c r="O187" s="85"/>
      <c r="P187" s="85"/>
      <c r="Q187" s="85"/>
    </row>
    <row r="188" spans="1:17" s="57" customFormat="1" ht="14.25" customHeight="1" x14ac:dyDescent="0.25">
      <c r="A188" s="77"/>
      <c r="B188" s="84"/>
      <c r="C188" s="80"/>
      <c r="D188" s="80"/>
      <c r="E188" s="80"/>
      <c r="F188" s="80"/>
      <c r="G188" s="80"/>
      <c r="H188" s="80"/>
      <c r="I188" s="80"/>
      <c r="J188" s="80"/>
      <c r="K188" s="80"/>
      <c r="L188" s="71"/>
      <c r="O188" s="85"/>
      <c r="P188" s="85"/>
      <c r="Q188" s="85"/>
    </row>
    <row r="189" spans="1:17" s="57" customFormat="1" ht="14.25" customHeight="1" x14ac:dyDescent="0.25">
      <c r="A189" s="77"/>
      <c r="B189" s="84"/>
      <c r="C189" s="80"/>
      <c r="D189" s="80"/>
      <c r="E189" s="80"/>
      <c r="F189" s="80"/>
      <c r="G189" s="80"/>
      <c r="H189" s="80"/>
      <c r="I189" s="80"/>
      <c r="J189" s="80"/>
      <c r="K189" s="80"/>
      <c r="L189" s="71"/>
      <c r="O189" s="85"/>
      <c r="P189" s="85"/>
      <c r="Q189" s="85"/>
    </row>
    <row r="190" spans="1:17" s="57" customFormat="1" ht="14.25" customHeight="1" x14ac:dyDescent="0.25">
      <c r="A190" s="77"/>
      <c r="B190" s="84"/>
      <c r="C190" s="80"/>
      <c r="D190" s="80"/>
      <c r="E190" s="80"/>
      <c r="F190" s="80"/>
      <c r="G190" s="80"/>
      <c r="H190" s="80"/>
      <c r="I190" s="80"/>
      <c r="J190" s="80"/>
      <c r="K190" s="80"/>
      <c r="L190" s="71"/>
      <c r="O190" s="85"/>
      <c r="P190" s="85"/>
      <c r="Q190" s="85"/>
    </row>
    <row r="191" spans="1:17" s="57" customFormat="1" ht="14.25" customHeight="1" x14ac:dyDescent="0.25">
      <c r="A191" s="77"/>
      <c r="B191" s="84"/>
      <c r="C191" s="80"/>
      <c r="D191" s="80"/>
      <c r="E191" s="80"/>
      <c r="F191" s="80"/>
      <c r="G191" s="80"/>
      <c r="H191" s="80"/>
      <c r="I191" s="80"/>
      <c r="J191" s="80"/>
      <c r="K191" s="80"/>
      <c r="L191" s="71"/>
      <c r="O191" s="85"/>
      <c r="P191" s="85"/>
      <c r="Q191" s="85"/>
    </row>
    <row r="192" spans="1:17" s="57" customFormat="1" ht="14.25" customHeight="1" x14ac:dyDescent="0.25">
      <c r="A192" s="77"/>
      <c r="B192" s="84"/>
      <c r="C192" s="80"/>
      <c r="D192" s="80"/>
      <c r="E192" s="80"/>
      <c r="F192" s="80"/>
      <c r="G192" s="80"/>
      <c r="H192" s="80"/>
      <c r="I192" s="80"/>
      <c r="J192" s="80"/>
      <c r="K192" s="80"/>
      <c r="L192" s="71"/>
      <c r="O192" s="85"/>
      <c r="P192" s="85"/>
      <c r="Q192" s="85"/>
    </row>
    <row r="193" spans="1:17" s="57" customFormat="1" ht="14.25" customHeight="1" x14ac:dyDescent="0.25">
      <c r="A193" s="77"/>
      <c r="B193" s="84"/>
      <c r="C193" s="80"/>
      <c r="D193" s="80"/>
      <c r="E193" s="80"/>
      <c r="F193" s="80"/>
      <c r="G193" s="80"/>
      <c r="H193" s="80"/>
      <c r="I193" s="80"/>
      <c r="J193" s="80"/>
      <c r="K193" s="80"/>
      <c r="L193" s="71"/>
      <c r="O193" s="85"/>
      <c r="P193" s="85"/>
      <c r="Q193" s="85"/>
    </row>
    <row r="194" spans="1:17" s="57" customFormat="1" ht="14.25" customHeight="1" x14ac:dyDescent="0.25">
      <c r="A194" s="77"/>
      <c r="B194" s="84"/>
      <c r="C194" s="80"/>
      <c r="D194" s="80"/>
      <c r="E194" s="80"/>
      <c r="F194" s="80"/>
      <c r="G194" s="80"/>
      <c r="H194" s="80"/>
      <c r="I194" s="80"/>
      <c r="J194" s="80"/>
      <c r="K194" s="80"/>
      <c r="L194" s="71"/>
      <c r="O194" s="85"/>
      <c r="P194" s="85"/>
      <c r="Q194" s="85"/>
    </row>
    <row r="195" spans="1:17" s="57" customFormat="1" ht="14.25" customHeight="1" x14ac:dyDescent="0.25">
      <c r="A195" s="77"/>
      <c r="B195" s="84"/>
      <c r="C195" s="80"/>
      <c r="D195" s="80"/>
      <c r="E195" s="80"/>
      <c r="F195" s="80"/>
      <c r="G195" s="80"/>
      <c r="H195" s="80"/>
      <c r="I195" s="80"/>
      <c r="J195" s="80"/>
      <c r="K195" s="80"/>
      <c r="L195" s="71"/>
      <c r="O195" s="85"/>
      <c r="P195" s="85"/>
      <c r="Q195" s="85"/>
    </row>
    <row r="196" spans="1:17" s="57" customFormat="1" ht="14.25" customHeight="1" x14ac:dyDescent="0.25">
      <c r="A196" s="77"/>
      <c r="B196" s="84"/>
      <c r="C196" s="80"/>
      <c r="D196" s="80"/>
      <c r="E196" s="80"/>
      <c r="F196" s="80"/>
      <c r="G196" s="80"/>
      <c r="H196" s="80"/>
      <c r="I196" s="80"/>
      <c r="J196" s="80"/>
      <c r="K196" s="80"/>
      <c r="L196" s="71"/>
      <c r="O196" s="85"/>
      <c r="P196" s="85"/>
      <c r="Q196" s="85"/>
    </row>
    <row r="197" spans="1:17" s="57" customFormat="1" ht="14.25" customHeight="1" x14ac:dyDescent="0.25">
      <c r="A197" s="77"/>
      <c r="B197" s="84"/>
      <c r="C197" s="80"/>
      <c r="D197" s="80"/>
      <c r="E197" s="80"/>
      <c r="F197" s="80"/>
      <c r="G197" s="80"/>
      <c r="H197" s="80"/>
      <c r="I197" s="80"/>
      <c r="J197" s="80"/>
      <c r="K197" s="80"/>
      <c r="L197" s="71"/>
      <c r="O197" s="85"/>
      <c r="P197" s="85"/>
      <c r="Q197" s="85"/>
    </row>
    <row r="198" spans="1:17" s="57" customFormat="1" ht="14.25" customHeight="1" x14ac:dyDescent="0.25">
      <c r="A198" s="77"/>
      <c r="B198" s="84"/>
      <c r="C198" s="80"/>
      <c r="D198" s="80"/>
      <c r="E198" s="80"/>
      <c r="F198" s="80"/>
      <c r="G198" s="80"/>
      <c r="H198" s="80"/>
      <c r="I198" s="80"/>
      <c r="J198" s="80"/>
      <c r="K198" s="80"/>
      <c r="L198" s="71"/>
      <c r="O198" s="85"/>
      <c r="P198" s="85"/>
      <c r="Q198" s="85"/>
    </row>
    <row r="199" spans="1:17" s="57" customFormat="1" ht="14.25" customHeight="1" x14ac:dyDescent="0.25">
      <c r="A199" s="77"/>
      <c r="B199" s="84"/>
      <c r="C199" s="80"/>
      <c r="D199" s="80"/>
      <c r="E199" s="80"/>
      <c r="F199" s="80"/>
      <c r="G199" s="80"/>
      <c r="H199" s="80"/>
      <c r="I199" s="80"/>
      <c r="J199" s="80"/>
      <c r="K199" s="80"/>
      <c r="L199" s="71"/>
      <c r="O199" s="85"/>
      <c r="P199" s="85"/>
      <c r="Q199" s="85"/>
    </row>
    <row r="200" spans="1:17" s="57" customFormat="1" ht="14.25" customHeight="1" x14ac:dyDescent="0.25">
      <c r="A200" s="77"/>
      <c r="B200" s="84"/>
      <c r="C200" s="80"/>
      <c r="D200" s="80"/>
      <c r="E200" s="80"/>
      <c r="F200" s="80"/>
      <c r="G200" s="80"/>
      <c r="H200" s="80"/>
      <c r="I200" s="80"/>
      <c r="J200" s="80"/>
      <c r="K200" s="80"/>
      <c r="L200" s="71"/>
      <c r="O200" s="85"/>
      <c r="P200" s="85"/>
      <c r="Q200" s="85"/>
    </row>
    <row r="201" spans="1:17" s="57" customFormat="1" ht="14.25" customHeight="1" x14ac:dyDescent="0.25">
      <c r="A201" s="77"/>
      <c r="B201" s="84"/>
      <c r="C201" s="80"/>
      <c r="D201" s="80"/>
      <c r="E201" s="80"/>
      <c r="F201" s="80"/>
      <c r="G201" s="80"/>
      <c r="H201" s="80"/>
      <c r="I201" s="80"/>
      <c r="J201" s="80"/>
      <c r="K201" s="80"/>
      <c r="L201" s="71"/>
      <c r="O201" s="85"/>
      <c r="P201" s="85"/>
      <c r="Q201" s="85"/>
    </row>
    <row r="202" spans="1:17" s="57" customFormat="1" ht="14.25" customHeight="1" x14ac:dyDescent="0.25">
      <c r="A202" s="77"/>
      <c r="B202" s="84"/>
      <c r="C202" s="80"/>
      <c r="D202" s="80"/>
      <c r="E202" s="80"/>
      <c r="F202" s="80"/>
      <c r="G202" s="80"/>
      <c r="H202" s="80"/>
      <c r="I202" s="80"/>
      <c r="J202" s="80"/>
      <c r="K202" s="80"/>
      <c r="L202" s="71"/>
      <c r="O202" s="85"/>
      <c r="P202" s="85"/>
      <c r="Q202" s="85"/>
    </row>
    <row r="203" spans="1:17" s="57" customFormat="1" ht="14.25" customHeight="1" x14ac:dyDescent="0.25">
      <c r="A203" s="77"/>
      <c r="B203" s="84"/>
      <c r="C203" s="80"/>
      <c r="D203" s="80"/>
      <c r="E203" s="80"/>
      <c r="F203" s="80"/>
      <c r="G203" s="80"/>
      <c r="H203" s="80"/>
      <c r="I203" s="80"/>
      <c r="J203" s="80"/>
      <c r="K203" s="80"/>
      <c r="L203" s="71"/>
      <c r="O203" s="85"/>
      <c r="P203" s="85"/>
      <c r="Q203" s="85"/>
    </row>
    <row r="204" spans="1:17" s="57" customFormat="1" ht="14.25" customHeight="1" x14ac:dyDescent="0.25">
      <c r="A204" s="77"/>
      <c r="B204" s="84"/>
      <c r="C204" s="80"/>
      <c r="D204" s="80"/>
      <c r="E204" s="80"/>
      <c r="F204" s="80"/>
      <c r="G204" s="80"/>
      <c r="H204" s="80"/>
      <c r="I204" s="80"/>
      <c r="J204" s="80"/>
      <c r="K204" s="80"/>
      <c r="L204" s="71"/>
      <c r="O204" s="85"/>
      <c r="P204" s="85"/>
      <c r="Q204" s="85"/>
    </row>
    <row r="205" spans="1:17" s="57" customFormat="1" ht="14.25" customHeight="1" x14ac:dyDescent="0.25">
      <c r="A205" s="77"/>
      <c r="B205" s="84"/>
      <c r="C205" s="80"/>
      <c r="D205" s="80"/>
      <c r="E205" s="80"/>
      <c r="F205" s="80"/>
      <c r="G205" s="80"/>
      <c r="H205" s="80"/>
      <c r="I205" s="80"/>
      <c r="J205" s="80"/>
      <c r="K205" s="80"/>
      <c r="L205" s="71"/>
      <c r="O205" s="85"/>
      <c r="P205" s="85"/>
      <c r="Q205" s="85"/>
    </row>
    <row r="206" spans="1:17" s="57" customFormat="1" ht="14.25" customHeight="1" x14ac:dyDescent="0.25">
      <c r="A206" s="77"/>
      <c r="B206" s="84"/>
      <c r="C206" s="80"/>
      <c r="D206" s="80"/>
      <c r="E206" s="80"/>
      <c r="F206" s="80"/>
      <c r="G206" s="80"/>
      <c r="H206" s="80"/>
      <c r="I206" s="80"/>
      <c r="J206" s="80"/>
      <c r="K206" s="80"/>
      <c r="L206" s="71"/>
      <c r="O206" s="85"/>
      <c r="P206" s="85"/>
      <c r="Q206" s="85"/>
    </row>
    <row r="207" spans="1:17" s="57" customFormat="1" ht="14.25" customHeight="1" x14ac:dyDescent="0.25">
      <c r="A207" s="77"/>
      <c r="B207" s="84"/>
      <c r="C207" s="80"/>
      <c r="D207" s="80"/>
      <c r="E207" s="80"/>
      <c r="F207" s="80"/>
      <c r="G207" s="80"/>
      <c r="H207" s="80"/>
      <c r="I207" s="80"/>
      <c r="J207" s="80"/>
      <c r="K207" s="80"/>
      <c r="L207" s="71"/>
      <c r="O207" s="85"/>
      <c r="P207" s="85"/>
      <c r="Q207" s="85"/>
    </row>
    <row r="208" spans="1:17" s="57" customFormat="1" ht="14.25" customHeight="1" x14ac:dyDescent="0.25">
      <c r="A208" s="77"/>
      <c r="B208" s="84"/>
      <c r="C208" s="80"/>
      <c r="D208" s="80"/>
      <c r="E208" s="80"/>
      <c r="F208" s="80"/>
      <c r="G208" s="80"/>
      <c r="H208" s="80"/>
      <c r="I208" s="80"/>
      <c r="J208" s="80"/>
      <c r="K208" s="80"/>
      <c r="L208" s="71"/>
      <c r="O208" s="85"/>
      <c r="P208" s="85"/>
      <c r="Q208" s="85"/>
    </row>
    <row r="209" spans="1:17" s="57" customFormat="1" ht="14.25" customHeight="1" x14ac:dyDescent="0.25">
      <c r="A209" s="77"/>
      <c r="B209" s="84"/>
      <c r="C209" s="80"/>
      <c r="D209" s="80"/>
      <c r="E209" s="80"/>
      <c r="F209" s="80"/>
      <c r="G209" s="80"/>
      <c r="H209" s="80"/>
      <c r="I209" s="80"/>
      <c r="J209" s="80"/>
      <c r="K209" s="80"/>
      <c r="L209" s="71"/>
      <c r="O209" s="85"/>
      <c r="P209" s="85"/>
      <c r="Q209" s="85"/>
    </row>
    <row r="210" spans="1:17" s="57" customFormat="1" ht="14.25" customHeight="1" x14ac:dyDescent="0.25">
      <c r="A210" s="77"/>
      <c r="B210" s="84"/>
      <c r="C210" s="80"/>
      <c r="D210" s="80"/>
      <c r="E210" s="80"/>
      <c r="F210" s="80"/>
      <c r="G210" s="80"/>
      <c r="H210" s="80"/>
      <c r="I210" s="80"/>
      <c r="J210" s="80"/>
      <c r="K210" s="80"/>
      <c r="L210" s="71"/>
      <c r="O210" s="85"/>
      <c r="P210" s="85"/>
      <c r="Q210" s="85"/>
    </row>
    <row r="211" spans="1:17" s="57" customFormat="1" ht="14.25" customHeight="1" x14ac:dyDescent="0.25">
      <c r="A211" s="77"/>
      <c r="B211" s="84"/>
      <c r="C211" s="80"/>
      <c r="D211" s="80"/>
      <c r="E211" s="80"/>
      <c r="F211" s="80"/>
      <c r="G211" s="80"/>
      <c r="H211" s="80"/>
      <c r="I211" s="80"/>
      <c r="J211" s="80"/>
      <c r="K211" s="80"/>
      <c r="L211" s="71"/>
      <c r="O211" s="85"/>
      <c r="P211" s="85"/>
      <c r="Q211" s="85"/>
    </row>
    <row r="212" spans="1:17" s="57" customFormat="1" ht="14.25" customHeight="1" x14ac:dyDescent="0.25">
      <c r="A212" s="77"/>
      <c r="B212" s="84"/>
      <c r="C212" s="80"/>
      <c r="D212" s="80"/>
      <c r="E212" s="80"/>
      <c r="F212" s="80"/>
      <c r="G212" s="80"/>
      <c r="H212" s="80"/>
      <c r="I212" s="80"/>
      <c r="J212" s="80"/>
      <c r="K212" s="80"/>
      <c r="L212" s="71"/>
      <c r="O212" s="85"/>
      <c r="P212" s="85"/>
      <c r="Q212" s="85"/>
    </row>
    <row r="213" spans="1:17" s="57" customFormat="1" ht="14.25" customHeight="1" x14ac:dyDescent="0.25">
      <c r="A213" s="77"/>
      <c r="B213" s="84"/>
      <c r="C213" s="80"/>
      <c r="D213" s="80"/>
      <c r="E213" s="80"/>
      <c r="F213" s="80"/>
      <c r="G213" s="80"/>
      <c r="H213" s="80"/>
      <c r="I213" s="80"/>
      <c r="J213" s="80"/>
      <c r="K213" s="80"/>
      <c r="L213" s="71"/>
      <c r="O213" s="85"/>
      <c r="P213" s="85"/>
      <c r="Q213" s="85"/>
    </row>
    <row r="214" spans="1:17" s="57" customFormat="1" ht="14.25" customHeight="1" x14ac:dyDescent="0.25">
      <c r="A214" s="77"/>
      <c r="B214" s="84"/>
      <c r="C214" s="80"/>
      <c r="D214" s="80"/>
      <c r="E214" s="80"/>
      <c r="F214" s="80"/>
      <c r="G214" s="80"/>
      <c r="H214" s="80"/>
      <c r="I214" s="80"/>
      <c r="J214" s="80"/>
      <c r="K214" s="80"/>
      <c r="L214" s="71"/>
      <c r="O214" s="85"/>
      <c r="P214" s="85"/>
      <c r="Q214" s="85"/>
    </row>
    <row r="215" spans="1:17" s="57" customFormat="1" ht="14.25" customHeight="1" x14ac:dyDescent="0.25">
      <c r="A215" s="77"/>
      <c r="B215" s="84"/>
      <c r="C215" s="80"/>
      <c r="D215" s="80"/>
      <c r="E215" s="80"/>
      <c r="F215" s="80"/>
      <c r="G215" s="80"/>
      <c r="H215" s="80"/>
      <c r="I215" s="80"/>
      <c r="J215" s="80"/>
      <c r="K215" s="80"/>
      <c r="L215" s="71"/>
      <c r="O215" s="85"/>
      <c r="P215" s="85"/>
      <c r="Q215" s="85"/>
    </row>
    <row r="216" spans="1:17" s="57" customFormat="1" ht="14.25" customHeight="1" x14ac:dyDescent="0.25">
      <c r="A216" s="77"/>
      <c r="B216" s="84"/>
      <c r="C216" s="80"/>
      <c r="D216" s="80"/>
      <c r="E216" s="80"/>
      <c r="F216" s="80"/>
      <c r="G216" s="80"/>
      <c r="H216" s="80"/>
      <c r="I216" s="80"/>
      <c r="J216" s="80"/>
      <c r="K216" s="80"/>
      <c r="L216" s="71"/>
      <c r="O216" s="85"/>
      <c r="P216" s="85"/>
      <c r="Q216" s="85"/>
    </row>
    <row r="217" spans="1:17" s="57" customFormat="1" ht="14.25" customHeight="1" x14ac:dyDescent="0.25">
      <c r="A217" s="77"/>
      <c r="B217" s="84"/>
      <c r="C217" s="80"/>
      <c r="D217" s="80"/>
      <c r="E217" s="80"/>
      <c r="F217" s="80"/>
      <c r="G217" s="80"/>
      <c r="H217" s="80"/>
      <c r="I217" s="80"/>
      <c r="J217" s="80"/>
      <c r="K217" s="80"/>
      <c r="L217" s="71"/>
      <c r="O217" s="85"/>
      <c r="P217" s="85"/>
      <c r="Q217" s="85"/>
    </row>
    <row r="218" spans="1:17" s="57" customFormat="1" ht="14.25" customHeight="1" x14ac:dyDescent="0.25">
      <c r="A218" s="77"/>
      <c r="B218" s="84"/>
      <c r="C218" s="80"/>
      <c r="D218" s="80"/>
      <c r="E218" s="80"/>
      <c r="F218" s="80"/>
      <c r="G218" s="80"/>
      <c r="H218" s="80"/>
      <c r="I218" s="80"/>
      <c r="J218" s="80"/>
      <c r="K218" s="80"/>
      <c r="L218" s="71"/>
      <c r="O218" s="85"/>
      <c r="P218" s="85"/>
      <c r="Q218" s="85"/>
    </row>
    <row r="219" spans="1:17" s="57" customFormat="1" ht="14.25" customHeight="1" x14ac:dyDescent="0.25">
      <c r="A219" s="77"/>
      <c r="B219" s="84"/>
      <c r="C219" s="80"/>
      <c r="D219" s="80"/>
      <c r="E219" s="80"/>
      <c r="F219" s="80"/>
      <c r="G219" s="80"/>
      <c r="H219" s="80"/>
      <c r="I219" s="80"/>
      <c r="J219" s="80"/>
      <c r="K219" s="80"/>
      <c r="L219" s="71"/>
      <c r="O219" s="85"/>
      <c r="P219" s="85"/>
      <c r="Q219" s="85"/>
    </row>
    <row r="220" spans="1:17" s="57" customFormat="1" ht="14.25" customHeight="1" x14ac:dyDescent="0.25">
      <c r="A220" s="77"/>
      <c r="B220" s="84"/>
      <c r="C220" s="80"/>
      <c r="D220" s="80"/>
      <c r="E220" s="80"/>
      <c r="F220" s="80"/>
      <c r="G220" s="80"/>
      <c r="H220" s="80"/>
      <c r="I220" s="80"/>
      <c r="J220" s="80"/>
      <c r="K220" s="80"/>
      <c r="L220" s="71"/>
      <c r="O220" s="85"/>
      <c r="P220" s="85"/>
      <c r="Q220" s="85"/>
    </row>
    <row r="221" spans="1:17" s="57" customFormat="1" ht="14.25" customHeight="1" x14ac:dyDescent="0.25">
      <c r="A221" s="77"/>
      <c r="B221" s="84"/>
      <c r="C221" s="80"/>
      <c r="D221" s="80"/>
      <c r="E221" s="80"/>
      <c r="F221" s="80"/>
      <c r="G221" s="80"/>
      <c r="H221" s="80"/>
      <c r="I221" s="80"/>
      <c r="J221" s="80"/>
      <c r="K221" s="80"/>
      <c r="L221" s="71"/>
      <c r="O221" s="85"/>
      <c r="P221" s="85"/>
      <c r="Q221" s="85"/>
    </row>
    <row r="222" spans="1:17" s="57" customFormat="1" ht="14.25" customHeight="1" x14ac:dyDescent="0.25">
      <c r="A222" s="77"/>
      <c r="B222" s="84"/>
      <c r="C222" s="80"/>
      <c r="D222" s="80"/>
      <c r="E222" s="80"/>
      <c r="F222" s="80"/>
      <c r="G222" s="80"/>
      <c r="H222" s="80"/>
      <c r="I222" s="80"/>
      <c r="J222" s="80"/>
      <c r="K222" s="80"/>
      <c r="L222" s="71"/>
      <c r="O222" s="85"/>
      <c r="P222" s="85"/>
      <c r="Q222" s="85"/>
    </row>
    <row r="223" spans="1:17" s="57" customFormat="1" ht="14.25" customHeight="1" x14ac:dyDescent="0.25">
      <c r="A223" s="77"/>
      <c r="B223" s="84"/>
      <c r="C223" s="80"/>
      <c r="D223" s="80"/>
      <c r="E223" s="80"/>
      <c r="F223" s="80"/>
      <c r="G223" s="80"/>
      <c r="H223" s="80"/>
      <c r="I223" s="80"/>
      <c r="J223" s="80"/>
      <c r="K223" s="80"/>
      <c r="L223" s="71"/>
      <c r="O223" s="85"/>
      <c r="P223" s="85"/>
      <c r="Q223" s="85"/>
    </row>
    <row r="224" spans="1:17" s="57" customFormat="1" ht="14.25" customHeight="1" x14ac:dyDescent="0.25">
      <c r="A224" s="77"/>
      <c r="B224" s="84"/>
      <c r="C224" s="80"/>
      <c r="D224" s="80"/>
      <c r="E224" s="80"/>
      <c r="F224" s="80"/>
      <c r="G224" s="80"/>
      <c r="H224" s="80"/>
      <c r="I224" s="80"/>
      <c r="J224" s="80"/>
      <c r="K224" s="80"/>
      <c r="L224" s="71"/>
      <c r="O224" s="85"/>
      <c r="P224" s="85"/>
      <c r="Q224" s="85"/>
    </row>
    <row r="225" spans="1:17" s="57" customFormat="1" ht="14.25" customHeight="1" x14ac:dyDescent="0.25">
      <c r="A225" s="77"/>
      <c r="B225" s="84"/>
      <c r="C225" s="80"/>
      <c r="D225" s="80"/>
      <c r="E225" s="80"/>
      <c r="F225" s="80"/>
      <c r="G225" s="80"/>
      <c r="H225" s="80"/>
      <c r="I225" s="80"/>
      <c r="J225" s="80"/>
      <c r="K225" s="80"/>
      <c r="L225" s="71"/>
      <c r="O225" s="85"/>
      <c r="P225" s="85"/>
      <c r="Q225" s="85"/>
    </row>
    <row r="226" spans="1:17" s="57" customFormat="1" ht="14.25" customHeight="1" x14ac:dyDescent="0.25">
      <c r="A226" s="77"/>
      <c r="B226" s="84"/>
      <c r="C226" s="80"/>
      <c r="D226" s="80"/>
      <c r="E226" s="80"/>
      <c r="F226" s="80"/>
      <c r="G226" s="80"/>
      <c r="H226" s="80"/>
      <c r="I226" s="80"/>
      <c r="J226" s="80"/>
      <c r="K226" s="80"/>
      <c r="L226" s="71"/>
      <c r="O226" s="85"/>
      <c r="P226" s="85"/>
      <c r="Q226" s="85"/>
    </row>
    <row r="227" spans="1:17" s="57" customFormat="1" ht="14.25" customHeight="1" x14ac:dyDescent="0.25">
      <c r="A227" s="77"/>
      <c r="B227" s="84"/>
      <c r="C227" s="80"/>
      <c r="D227" s="80"/>
      <c r="E227" s="80"/>
      <c r="F227" s="80"/>
      <c r="G227" s="80"/>
      <c r="H227" s="80"/>
      <c r="I227" s="80"/>
      <c r="J227" s="80"/>
      <c r="K227" s="80"/>
      <c r="L227" s="71"/>
      <c r="O227" s="85"/>
      <c r="P227" s="85"/>
      <c r="Q227" s="85"/>
    </row>
    <row r="228" spans="1:17" s="57" customFormat="1" ht="14.25" customHeight="1" x14ac:dyDescent="0.25">
      <c r="A228" s="77"/>
      <c r="B228" s="84"/>
      <c r="C228" s="80"/>
      <c r="D228" s="80"/>
      <c r="E228" s="80"/>
      <c r="F228" s="80"/>
      <c r="G228" s="80"/>
      <c r="H228" s="80"/>
      <c r="I228" s="80"/>
      <c r="J228" s="80"/>
      <c r="K228" s="80"/>
      <c r="L228" s="71"/>
      <c r="O228" s="85"/>
      <c r="P228" s="85"/>
      <c r="Q228" s="85"/>
    </row>
    <row r="229" spans="1:17" s="57" customFormat="1" ht="14.25" customHeight="1" x14ac:dyDescent="0.25">
      <c r="A229" s="77"/>
      <c r="B229" s="84"/>
      <c r="C229" s="80"/>
      <c r="D229" s="80"/>
      <c r="E229" s="80"/>
      <c r="F229" s="80"/>
      <c r="G229" s="80"/>
      <c r="H229" s="80"/>
      <c r="I229" s="80"/>
      <c r="J229" s="80"/>
      <c r="K229" s="80"/>
      <c r="L229" s="71"/>
      <c r="O229" s="85"/>
      <c r="P229" s="85"/>
      <c r="Q229" s="85"/>
    </row>
    <row r="230" spans="1:17" s="57" customFormat="1" ht="14.25" customHeight="1" x14ac:dyDescent="0.25">
      <c r="A230" s="77"/>
      <c r="B230" s="84"/>
      <c r="C230" s="80"/>
      <c r="D230" s="80"/>
      <c r="E230" s="80"/>
      <c r="F230" s="80"/>
      <c r="G230" s="80"/>
      <c r="H230" s="80"/>
      <c r="I230" s="80"/>
      <c r="J230" s="80"/>
      <c r="K230" s="80"/>
      <c r="L230" s="71"/>
      <c r="O230" s="85"/>
      <c r="P230" s="85"/>
      <c r="Q230" s="85"/>
    </row>
    <row r="231" spans="1:17" s="57" customFormat="1" ht="14.25" customHeight="1" x14ac:dyDescent="0.25">
      <c r="A231" s="77"/>
      <c r="B231" s="84"/>
      <c r="C231" s="80"/>
      <c r="D231" s="80"/>
      <c r="E231" s="80"/>
      <c r="F231" s="80"/>
      <c r="G231" s="80"/>
      <c r="H231" s="80"/>
      <c r="I231" s="80"/>
      <c r="J231" s="80"/>
      <c r="K231" s="80"/>
      <c r="L231" s="71"/>
      <c r="O231" s="85"/>
      <c r="P231" s="85"/>
      <c r="Q231" s="85"/>
    </row>
    <row r="232" spans="1:17" s="57" customFormat="1" ht="14.25" customHeight="1" x14ac:dyDescent="0.25">
      <c r="A232" s="77"/>
      <c r="B232" s="84"/>
      <c r="C232" s="80"/>
      <c r="D232" s="80"/>
      <c r="E232" s="80"/>
      <c r="F232" s="80"/>
      <c r="G232" s="80"/>
      <c r="H232" s="80"/>
      <c r="I232" s="80"/>
      <c r="J232" s="80"/>
      <c r="K232" s="80"/>
      <c r="L232" s="71"/>
      <c r="O232" s="85"/>
      <c r="P232" s="85"/>
      <c r="Q232" s="85"/>
    </row>
    <row r="233" spans="1:17" s="57" customFormat="1" ht="14.25" customHeight="1" x14ac:dyDescent="0.25">
      <c r="A233" s="77"/>
      <c r="B233" s="84"/>
      <c r="C233" s="80"/>
      <c r="D233" s="80"/>
      <c r="E233" s="80"/>
      <c r="F233" s="80"/>
      <c r="G233" s="80"/>
      <c r="H233" s="80"/>
      <c r="I233" s="80"/>
      <c r="J233" s="80"/>
      <c r="K233" s="80"/>
      <c r="L233" s="71"/>
      <c r="O233" s="85"/>
      <c r="P233" s="85"/>
      <c r="Q233" s="85"/>
    </row>
    <row r="234" spans="1:17" s="57" customFormat="1" ht="14.25" customHeight="1" x14ac:dyDescent="0.25">
      <c r="A234" s="77"/>
      <c r="B234" s="84"/>
      <c r="C234" s="80"/>
      <c r="D234" s="80"/>
      <c r="E234" s="80"/>
      <c r="F234" s="80"/>
      <c r="G234" s="80"/>
      <c r="H234" s="80"/>
      <c r="I234" s="80"/>
      <c r="J234" s="80"/>
      <c r="K234" s="80"/>
      <c r="L234" s="71"/>
      <c r="O234" s="85"/>
      <c r="P234" s="85"/>
      <c r="Q234" s="85"/>
    </row>
    <row r="235" spans="1:17" s="57" customFormat="1" ht="14.25" customHeight="1" x14ac:dyDescent="0.25">
      <c r="A235" s="77"/>
      <c r="B235" s="84"/>
      <c r="C235" s="80"/>
      <c r="D235" s="80"/>
      <c r="E235" s="80"/>
      <c r="F235" s="80"/>
      <c r="G235" s="80"/>
      <c r="H235" s="80"/>
      <c r="I235" s="80"/>
      <c r="J235" s="80"/>
      <c r="K235" s="80"/>
      <c r="L235" s="71"/>
      <c r="O235" s="85"/>
      <c r="P235" s="85"/>
      <c r="Q235" s="85"/>
    </row>
    <row r="236" spans="1:17" s="57" customFormat="1" ht="14.25" customHeight="1" x14ac:dyDescent="0.25">
      <c r="A236" s="77"/>
      <c r="B236" s="84"/>
      <c r="C236" s="80"/>
      <c r="D236" s="80"/>
      <c r="E236" s="80"/>
      <c r="F236" s="80"/>
      <c r="G236" s="80"/>
      <c r="H236" s="80"/>
      <c r="I236" s="80"/>
      <c r="J236" s="80"/>
      <c r="K236" s="80"/>
      <c r="L236" s="71"/>
      <c r="O236" s="85"/>
      <c r="P236" s="85"/>
      <c r="Q236" s="85"/>
    </row>
    <row r="237" spans="1:17" s="57" customFormat="1" ht="14.25" customHeight="1" x14ac:dyDescent="0.25">
      <c r="A237" s="77"/>
      <c r="B237" s="84"/>
      <c r="C237" s="80"/>
      <c r="D237" s="80"/>
      <c r="E237" s="80"/>
      <c r="F237" s="80"/>
      <c r="G237" s="80"/>
      <c r="H237" s="80"/>
      <c r="I237" s="80"/>
      <c r="J237" s="80"/>
      <c r="K237" s="80"/>
      <c r="L237" s="71"/>
      <c r="O237" s="85"/>
      <c r="P237" s="85"/>
      <c r="Q237" s="85"/>
    </row>
    <row r="238" spans="1:17" s="57" customFormat="1" ht="14.25" customHeight="1" x14ac:dyDescent="0.25">
      <c r="A238" s="77"/>
      <c r="B238" s="84"/>
      <c r="C238" s="80"/>
      <c r="D238" s="80"/>
      <c r="E238" s="80"/>
      <c r="F238" s="80"/>
      <c r="G238" s="80"/>
      <c r="H238" s="80"/>
      <c r="I238" s="80"/>
      <c r="J238" s="80"/>
      <c r="K238" s="80"/>
      <c r="L238" s="71"/>
      <c r="O238" s="85"/>
      <c r="P238" s="85"/>
      <c r="Q238" s="85"/>
    </row>
    <row r="239" spans="1:17" s="57" customFormat="1" ht="14.25" customHeight="1" x14ac:dyDescent="0.25">
      <c r="A239" s="77"/>
      <c r="B239" s="84"/>
      <c r="C239" s="80"/>
      <c r="D239" s="80"/>
      <c r="E239" s="80"/>
      <c r="F239" s="80"/>
      <c r="G239" s="80"/>
      <c r="H239" s="80"/>
      <c r="I239" s="80"/>
      <c r="J239" s="80"/>
      <c r="K239" s="80"/>
      <c r="L239" s="71"/>
      <c r="O239" s="85"/>
      <c r="P239" s="85"/>
      <c r="Q239" s="85"/>
    </row>
    <row r="240" spans="1:17" s="57" customFormat="1" ht="14.25" customHeight="1" x14ac:dyDescent="0.25">
      <c r="A240" s="77"/>
      <c r="B240" s="84"/>
      <c r="C240" s="80"/>
      <c r="D240" s="80"/>
      <c r="E240" s="80"/>
      <c r="F240" s="80"/>
      <c r="G240" s="80"/>
      <c r="H240" s="80"/>
      <c r="I240" s="80"/>
      <c r="J240" s="80"/>
      <c r="K240" s="80"/>
      <c r="L240" s="71"/>
      <c r="O240" s="85"/>
      <c r="P240" s="85"/>
      <c r="Q240" s="85"/>
    </row>
    <row r="241" spans="1:17" s="57" customFormat="1" ht="14.25" customHeight="1" x14ac:dyDescent="0.25">
      <c r="A241" s="77"/>
      <c r="B241" s="84"/>
      <c r="C241" s="80"/>
      <c r="D241" s="80"/>
      <c r="E241" s="80"/>
      <c r="F241" s="80"/>
      <c r="G241" s="80"/>
      <c r="H241" s="80"/>
      <c r="I241" s="80"/>
      <c r="J241" s="80"/>
      <c r="K241" s="80"/>
      <c r="L241" s="71"/>
      <c r="O241" s="85"/>
      <c r="P241" s="85"/>
      <c r="Q241" s="85"/>
    </row>
    <row r="242" spans="1:17" s="57" customFormat="1" ht="14.25" customHeight="1" x14ac:dyDescent="0.25">
      <c r="A242" s="77"/>
      <c r="B242" s="84"/>
      <c r="C242" s="80"/>
      <c r="D242" s="80"/>
      <c r="E242" s="80"/>
      <c r="F242" s="80"/>
      <c r="G242" s="80"/>
      <c r="H242" s="80"/>
      <c r="I242" s="80"/>
      <c r="J242" s="80"/>
      <c r="K242" s="80"/>
      <c r="L242" s="71"/>
      <c r="O242" s="85"/>
      <c r="P242" s="85"/>
      <c r="Q242" s="85"/>
    </row>
    <row r="243" spans="1:17" s="57" customFormat="1" ht="14.25" customHeight="1" x14ac:dyDescent="0.25">
      <c r="A243" s="77"/>
      <c r="B243" s="84"/>
      <c r="C243" s="80"/>
      <c r="D243" s="80"/>
      <c r="E243" s="80"/>
      <c r="F243" s="80"/>
      <c r="G243" s="80"/>
      <c r="H243" s="80"/>
      <c r="I243" s="80"/>
      <c r="J243" s="80"/>
      <c r="K243" s="80"/>
      <c r="L243" s="71"/>
      <c r="O243" s="85"/>
      <c r="P243" s="85"/>
      <c r="Q243" s="85"/>
    </row>
    <row r="244" spans="1:17" s="57" customFormat="1" ht="14.25" customHeight="1" x14ac:dyDescent="0.25">
      <c r="A244" s="77"/>
      <c r="B244" s="84"/>
      <c r="C244" s="80"/>
      <c r="D244" s="80"/>
      <c r="E244" s="80"/>
      <c r="F244" s="80"/>
      <c r="G244" s="80"/>
      <c r="H244" s="80"/>
      <c r="I244" s="80"/>
      <c r="J244" s="80"/>
      <c r="K244" s="80"/>
      <c r="L244" s="71"/>
      <c r="O244" s="85"/>
      <c r="P244" s="85"/>
      <c r="Q244" s="85"/>
    </row>
    <row r="245" spans="1:17" s="57" customFormat="1" ht="14.25" customHeight="1" x14ac:dyDescent="0.25">
      <c r="A245" s="77"/>
      <c r="B245" s="84"/>
      <c r="C245" s="80"/>
      <c r="D245" s="80"/>
      <c r="E245" s="80"/>
      <c r="F245" s="80"/>
      <c r="G245" s="80"/>
      <c r="H245" s="80"/>
      <c r="I245" s="80"/>
      <c r="J245" s="80"/>
      <c r="K245" s="80"/>
      <c r="L245" s="71"/>
      <c r="O245" s="85"/>
      <c r="P245" s="85"/>
      <c r="Q245" s="85"/>
    </row>
    <row r="246" spans="1:17" s="57" customFormat="1" ht="14.25" customHeight="1" x14ac:dyDescent="0.25">
      <c r="A246" s="77"/>
      <c r="B246" s="84"/>
      <c r="C246" s="80"/>
      <c r="D246" s="80"/>
      <c r="E246" s="80"/>
      <c r="F246" s="80"/>
      <c r="G246" s="80"/>
      <c r="H246" s="80"/>
      <c r="I246" s="80"/>
      <c r="J246" s="80"/>
      <c r="K246" s="80"/>
      <c r="L246" s="71"/>
      <c r="O246" s="85"/>
      <c r="P246" s="85"/>
      <c r="Q246" s="85"/>
    </row>
    <row r="247" spans="1:17" s="57" customFormat="1" ht="14.25" customHeight="1" x14ac:dyDescent="0.25">
      <c r="A247" s="77"/>
      <c r="B247" s="84"/>
      <c r="C247" s="80"/>
      <c r="D247" s="80"/>
      <c r="E247" s="80"/>
      <c r="F247" s="80"/>
      <c r="G247" s="80"/>
      <c r="H247" s="80"/>
      <c r="I247" s="80"/>
      <c r="J247" s="80"/>
      <c r="K247" s="80"/>
      <c r="L247" s="71"/>
      <c r="O247" s="85"/>
      <c r="P247" s="85"/>
      <c r="Q247" s="85"/>
    </row>
    <row r="248" spans="1:17" s="57" customFormat="1" ht="14.25" customHeight="1" x14ac:dyDescent="0.25">
      <c r="A248" s="77"/>
      <c r="B248" s="84"/>
      <c r="C248" s="80"/>
      <c r="D248" s="80"/>
      <c r="E248" s="80"/>
      <c r="F248" s="80"/>
      <c r="G248" s="80"/>
      <c r="H248" s="80"/>
      <c r="I248" s="80"/>
      <c r="J248" s="80"/>
      <c r="K248" s="80"/>
      <c r="L248" s="71"/>
      <c r="O248" s="85"/>
      <c r="P248" s="85"/>
      <c r="Q248" s="85"/>
    </row>
    <row r="249" spans="1:17" s="57" customFormat="1" ht="14.25" customHeight="1" x14ac:dyDescent="0.25">
      <c r="A249" s="77"/>
      <c r="B249" s="84"/>
      <c r="C249" s="80"/>
      <c r="D249" s="80"/>
      <c r="E249" s="80"/>
      <c r="F249" s="80"/>
      <c r="G249" s="80"/>
      <c r="H249" s="80"/>
      <c r="I249" s="80"/>
      <c r="J249" s="80"/>
      <c r="K249" s="80"/>
      <c r="L249" s="71"/>
      <c r="O249" s="85"/>
      <c r="P249" s="85"/>
      <c r="Q249" s="85"/>
    </row>
    <row r="250" spans="1:17" s="57" customFormat="1" ht="14.25" customHeight="1" x14ac:dyDescent="0.25">
      <c r="A250" s="77"/>
      <c r="B250" s="84"/>
      <c r="C250" s="80"/>
      <c r="D250" s="80"/>
      <c r="E250" s="80"/>
      <c r="F250" s="80"/>
      <c r="G250" s="80"/>
      <c r="H250" s="80"/>
      <c r="I250" s="80"/>
      <c r="J250" s="80"/>
      <c r="K250" s="80"/>
      <c r="L250" s="71"/>
      <c r="O250" s="85"/>
      <c r="P250" s="85"/>
      <c r="Q250" s="85"/>
    </row>
    <row r="251" spans="1:17" s="57" customFormat="1" ht="14.25" customHeight="1" x14ac:dyDescent="0.25">
      <c r="A251" s="77"/>
      <c r="B251" s="84"/>
      <c r="C251" s="80"/>
      <c r="D251" s="80"/>
      <c r="E251" s="80"/>
      <c r="F251" s="80"/>
      <c r="G251" s="80"/>
      <c r="H251" s="80"/>
      <c r="I251" s="80"/>
      <c r="J251" s="80"/>
      <c r="K251" s="80"/>
      <c r="L251" s="71"/>
      <c r="O251" s="85"/>
      <c r="P251" s="85"/>
      <c r="Q251" s="85"/>
    </row>
    <row r="252" spans="1:17" s="57" customFormat="1" ht="14.25" customHeight="1" x14ac:dyDescent="0.25">
      <c r="A252" s="77"/>
      <c r="B252" s="84"/>
      <c r="C252" s="80"/>
      <c r="D252" s="80"/>
      <c r="E252" s="80"/>
      <c r="F252" s="80"/>
      <c r="G252" s="80"/>
      <c r="H252" s="80"/>
      <c r="I252" s="80"/>
      <c r="J252" s="80"/>
      <c r="K252" s="80"/>
      <c r="L252" s="71"/>
      <c r="O252" s="85"/>
      <c r="P252" s="85"/>
      <c r="Q252" s="85"/>
    </row>
    <row r="253" spans="1:17" s="57" customFormat="1" ht="14.25" customHeight="1" x14ac:dyDescent="0.25">
      <c r="A253" s="77"/>
      <c r="B253" s="84"/>
      <c r="C253" s="80"/>
      <c r="D253" s="80"/>
      <c r="E253" s="80"/>
      <c r="F253" s="80"/>
      <c r="G253" s="80"/>
      <c r="H253" s="80"/>
      <c r="I253" s="80"/>
      <c r="J253" s="80"/>
      <c r="K253" s="80"/>
      <c r="L253" s="71"/>
      <c r="O253" s="85"/>
      <c r="P253" s="85"/>
      <c r="Q253" s="85"/>
    </row>
    <row r="254" spans="1:17" s="57" customFormat="1" ht="14.25" customHeight="1" x14ac:dyDescent="0.25">
      <c r="A254" s="77"/>
      <c r="B254" s="84"/>
      <c r="C254" s="80"/>
      <c r="D254" s="80"/>
      <c r="E254" s="80"/>
      <c r="F254" s="80"/>
      <c r="G254" s="80"/>
      <c r="H254" s="80"/>
      <c r="I254" s="80"/>
      <c r="J254" s="80"/>
      <c r="K254" s="80"/>
      <c r="L254" s="71"/>
      <c r="O254" s="85"/>
      <c r="P254" s="85"/>
      <c r="Q254" s="85"/>
    </row>
    <row r="255" spans="1:17" s="57" customFormat="1" ht="14.25" customHeight="1" x14ac:dyDescent="0.25">
      <c r="A255" s="77"/>
      <c r="B255" s="84"/>
      <c r="C255" s="80"/>
      <c r="D255" s="80"/>
      <c r="E255" s="80"/>
      <c r="F255" s="80"/>
      <c r="G255" s="80"/>
      <c r="H255" s="80"/>
      <c r="I255" s="80"/>
      <c r="J255" s="80"/>
      <c r="K255" s="80"/>
      <c r="L255" s="71"/>
      <c r="O255" s="85"/>
      <c r="P255" s="85"/>
      <c r="Q255" s="85"/>
    </row>
    <row r="256" spans="1:17" s="57" customFormat="1" ht="14.25" customHeight="1" x14ac:dyDescent="0.25">
      <c r="A256" s="77"/>
      <c r="B256" s="84"/>
      <c r="C256" s="80"/>
      <c r="D256" s="80"/>
      <c r="E256" s="80"/>
      <c r="F256" s="80"/>
      <c r="G256" s="80"/>
      <c r="H256" s="80"/>
      <c r="I256" s="80"/>
      <c r="J256" s="80"/>
      <c r="K256" s="80"/>
      <c r="L256" s="71"/>
      <c r="O256" s="85"/>
      <c r="P256" s="85"/>
      <c r="Q256" s="85"/>
    </row>
    <row r="257" spans="1:17" s="57" customFormat="1" ht="14.25" customHeight="1" x14ac:dyDescent="0.25">
      <c r="A257" s="77"/>
      <c r="B257" s="84"/>
      <c r="C257" s="80"/>
      <c r="D257" s="80"/>
      <c r="E257" s="80"/>
      <c r="F257" s="80"/>
      <c r="G257" s="80"/>
      <c r="H257" s="80"/>
      <c r="I257" s="80"/>
      <c r="J257" s="80"/>
      <c r="K257" s="80"/>
      <c r="L257" s="71"/>
      <c r="O257" s="85"/>
      <c r="P257" s="85"/>
      <c r="Q257" s="85"/>
    </row>
    <row r="258" spans="1:17" s="57" customFormat="1" ht="14.25" customHeight="1" x14ac:dyDescent="0.25">
      <c r="A258" s="77"/>
      <c r="B258" s="84"/>
      <c r="C258" s="80"/>
      <c r="D258" s="80"/>
      <c r="E258" s="80"/>
      <c r="F258" s="80"/>
      <c r="G258" s="80"/>
      <c r="H258" s="80"/>
      <c r="I258" s="80"/>
      <c r="J258" s="80"/>
      <c r="K258" s="80"/>
      <c r="L258" s="71"/>
      <c r="O258" s="85"/>
      <c r="P258" s="85"/>
      <c r="Q258" s="85"/>
    </row>
    <row r="259" spans="1:17" s="57" customFormat="1" ht="14.25" customHeight="1" x14ac:dyDescent="0.25">
      <c r="A259" s="77"/>
      <c r="B259" s="84"/>
      <c r="C259" s="80"/>
      <c r="D259" s="80"/>
      <c r="E259" s="80"/>
      <c r="F259" s="80"/>
      <c r="G259" s="80"/>
      <c r="H259" s="80"/>
      <c r="I259" s="80"/>
      <c r="J259" s="80"/>
      <c r="K259" s="80"/>
      <c r="L259" s="71"/>
      <c r="O259" s="85"/>
      <c r="P259" s="85"/>
      <c r="Q259" s="85"/>
    </row>
    <row r="260" spans="1:17" s="57" customFormat="1" ht="14.25" customHeight="1" x14ac:dyDescent="0.25">
      <c r="A260" s="77"/>
      <c r="B260" s="84"/>
      <c r="C260" s="80"/>
      <c r="D260" s="80"/>
      <c r="E260" s="80"/>
      <c r="F260" s="80"/>
      <c r="G260" s="80"/>
      <c r="H260" s="80"/>
      <c r="I260" s="80"/>
      <c r="J260" s="80"/>
      <c r="K260" s="80"/>
      <c r="L260" s="71"/>
      <c r="O260" s="85"/>
      <c r="P260" s="85"/>
      <c r="Q260" s="85"/>
    </row>
    <row r="261" spans="1:17" s="57" customFormat="1" ht="14.25" customHeight="1" x14ac:dyDescent="0.25">
      <c r="A261" s="77"/>
      <c r="B261" s="84"/>
      <c r="C261" s="80"/>
      <c r="D261" s="80"/>
      <c r="E261" s="80"/>
      <c r="F261" s="80"/>
      <c r="G261" s="80"/>
      <c r="H261" s="80"/>
      <c r="I261" s="80"/>
      <c r="J261" s="80"/>
      <c r="K261" s="80"/>
      <c r="L261" s="71"/>
      <c r="O261" s="85"/>
      <c r="P261" s="85"/>
      <c r="Q261" s="85"/>
    </row>
    <row r="262" spans="1:17" s="57" customFormat="1" ht="14.25" customHeight="1" x14ac:dyDescent="0.25">
      <c r="A262" s="77"/>
      <c r="B262" s="84"/>
      <c r="C262" s="80"/>
      <c r="D262" s="80"/>
      <c r="E262" s="80"/>
      <c r="F262" s="80"/>
      <c r="G262" s="80"/>
      <c r="H262" s="80"/>
      <c r="I262" s="80"/>
      <c r="J262" s="80"/>
      <c r="K262" s="80"/>
      <c r="L262" s="71"/>
      <c r="O262" s="85"/>
      <c r="P262" s="85"/>
      <c r="Q262" s="85"/>
    </row>
    <row r="263" spans="1:17" s="57" customFormat="1" ht="14.25" customHeight="1" x14ac:dyDescent="0.25">
      <c r="A263" s="77"/>
      <c r="B263" s="84"/>
      <c r="C263" s="80"/>
      <c r="D263" s="80"/>
      <c r="E263" s="80"/>
      <c r="F263" s="80"/>
      <c r="G263" s="80"/>
      <c r="H263" s="80"/>
      <c r="I263" s="80"/>
      <c r="J263" s="80"/>
      <c r="K263" s="80"/>
      <c r="L263" s="71"/>
      <c r="O263" s="85"/>
      <c r="P263" s="85"/>
      <c r="Q263" s="85"/>
    </row>
    <row r="264" spans="1:17" s="57" customFormat="1" ht="14.25" customHeight="1" x14ac:dyDescent="0.25">
      <c r="A264" s="77"/>
      <c r="B264" s="84"/>
      <c r="C264" s="80"/>
      <c r="D264" s="80"/>
      <c r="E264" s="80"/>
      <c r="F264" s="80"/>
      <c r="G264" s="80"/>
      <c r="H264" s="80"/>
      <c r="I264" s="80"/>
      <c r="J264" s="80"/>
      <c r="K264" s="80"/>
      <c r="L264" s="71"/>
      <c r="O264" s="85"/>
      <c r="P264" s="85"/>
      <c r="Q264" s="85"/>
    </row>
    <row r="265" spans="1:17" s="57" customFormat="1" ht="14.25" customHeight="1" x14ac:dyDescent="0.25">
      <c r="A265" s="77"/>
      <c r="B265" s="84"/>
      <c r="C265" s="80"/>
      <c r="D265" s="80"/>
      <c r="E265" s="80"/>
      <c r="F265" s="80"/>
      <c r="G265" s="80"/>
      <c r="H265" s="80"/>
      <c r="I265" s="80"/>
      <c r="J265" s="80"/>
      <c r="K265" s="80"/>
      <c r="L265" s="71"/>
      <c r="O265" s="85"/>
      <c r="P265" s="85"/>
      <c r="Q265" s="85"/>
    </row>
    <row r="266" spans="1:17" s="57" customFormat="1" ht="14.25" customHeight="1" x14ac:dyDescent="0.25">
      <c r="A266" s="77"/>
      <c r="B266" s="84"/>
      <c r="C266" s="80"/>
      <c r="D266" s="80"/>
      <c r="E266" s="80"/>
      <c r="F266" s="80"/>
      <c r="G266" s="80"/>
      <c r="H266" s="80"/>
      <c r="I266" s="80"/>
      <c r="J266" s="80"/>
      <c r="K266" s="80"/>
      <c r="L266" s="71"/>
      <c r="O266" s="85"/>
      <c r="P266" s="85"/>
      <c r="Q266" s="85"/>
    </row>
    <row r="267" spans="1:17" s="57" customFormat="1" ht="14.25" customHeight="1" x14ac:dyDescent="0.25">
      <c r="A267" s="77"/>
      <c r="B267" s="84"/>
      <c r="C267" s="80"/>
      <c r="D267" s="80"/>
      <c r="E267" s="80"/>
      <c r="F267" s="80"/>
      <c r="G267" s="80"/>
      <c r="H267" s="80"/>
      <c r="I267" s="80"/>
      <c r="J267" s="80"/>
      <c r="K267" s="80"/>
      <c r="L267" s="71"/>
      <c r="O267" s="85"/>
      <c r="P267" s="85"/>
      <c r="Q267" s="85"/>
    </row>
    <row r="268" spans="1:17" s="57" customFormat="1" ht="14.25" customHeight="1" x14ac:dyDescent="0.25">
      <c r="A268" s="77"/>
      <c r="B268" s="84"/>
      <c r="C268" s="80"/>
      <c r="D268" s="80"/>
      <c r="E268" s="80"/>
      <c r="F268" s="80"/>
      <c r="G268" s="80"/>
      <c r="H268" s="80"/>
      <c r="I268" s="80"/>
      <c r="J268" s="80"/>
      <c r="K268" s="80"/>
      <c r="L268" s="71"/>
      <c r="O268" s="85"/>
      <c r="P268" s="85"/>
      <c r="Q268" s="85"/>
    </row>
    <row r="269" spans="1:17" s="57" customFormat="1" ht="14.25" customHeight="1" x14ac:dyDescent="0.25">
      <c r="A269" s="77"/>
      <c r="B269" s="84"/>
      <c r="C269" s="80"/>
      <c r="D269" s="80"/>
      <c r="E269" s="80"/>
      <c r="F269" s="80"/>
      <c r="G269" s="80"/>
      <c r="H269" s="80"/>
      <c r="I269" s="80"/>
      <c r="J269" s="80"/>
      <c r="K269" s="80"/>
      <c r="L269" s="71"/>
      <c r="O269" s="85"/>
      <c r="P269" s="85"/>
      <c r="Q269" s="85"/>
    </row>
    <row r="270" spans="1:17" s="57" customFormat="1" ht="14.25" customHeight="1" x14ac:dyDescent="0.25">
      <c r="A270" s="77"/>
      <c r="B270" s="84"/>
      <c r="C270" s="80"/>
      <c r="D270" s="80"/>
      <c r="E270" s="80"/>
      <c r="F270" s="80"/>
      <c r="G270" s="80"/>
      <c r="H270" s="80"/>
      <c r="I270" s="80"/>
      <c r="J270" s="80"/>
      <c r="K270" s="80"/>
      <c r="L270" s="71"/>
      <c r="O270" s="85"/>
      <c r="P270" s="85"/>
      <c r="Q270" s="85"/>
    </row>
    <row r="271" spans="1:17" s="57" customFormat="1" ht="14.25" customHeight="1" x14ac:dyDescent="0.25">
      <c r="A271" s="77"/>
      <c r="B271" s="84"/>
      <c r="C271" s="80"/>
      <c r="D271" s="80"/>
      <c r="E271" s="80"/>
      <c r="F271" s="80"/>
      <c r="G271" s="80"/>
      <c r="H271" s="80"/>
      <c r="I271" s="80"/>
      <c r="J271" s="80"/>
      <c r="K271" s="80"/>
      <c r="L271" s="71"/>
      <c r="O271" s="85"/>
      <c r="P271" s="85"/>
      <c r="Q271" s="85"/>
    </row>
    <row r="272" spans="1:17" s="57" customFormat="1" ht="14.25" customHeight="1" x14ac:dyDescent="0.25">
      <c r="A272" s="77"/>
      <c r="B272" s="84"/>
      <c r="C272" s="80"/>
      <c r="D272" s="80"/>
      <c r="E272" s="80"/>
      <c r="F272" s="80"/>
      <c r="G272" s="80"/>
      <c r="H272" s="80"/>
      <c r="I272" s="80"/>
      <c r="J272" s="80"/>
      <c r="K272" s="80"/>
      <c r="L272" s="71"/>
      <c r="O272" s="85"/>
      <c r="P272" s="85"/>
      <c r="Q272" s="85"/>
    </row>
    <row r="273" spans="1:17" s="57" customFormat="1" ht="14.25" customHeight="1" x14ac:dyDescent="0.25">
      <c r="A273" s="77"/>
      <c r="B273" s="84"/>
      <c r="C273" s="80"/>
      <c r="D273" s="80"/>
      <c r="E273" s="80"/>
      <c r="F273" s="80"/>
      <c r="G273" s="80"/>
      <c r="H273" s="80"/>
      <c r="I273" s="80"/>
      <c r="J273" s="80"/>
      <c r="K273" s="80"/>
      <c r="L273" s="71"/>
      <c r="O273" s="85"/>
      <c r="P273" s="85"/>
      <c r="Q273" s="85"/>
    </row>
    <row r="274" spans="1:17" s="57" customFormat="1" ht="14.25" customHeight="1" x14ac:dyDescent="0.25">
      <c r="A274" s="77"/>
      <c r="B274" s="84"/>
      <c r="C274" s="80"/>
      <c r="D274" s="80"/>
      <c r="E274" s="80"/>
      <c r="F274" s="80"/>
      <c r="G274" s="80"/>
      <c r="H274" s="80"/>
      <c r="I274" s="80"/>
      <c r="J274" s="80"/>
      <c r="K274" s="80"/>
      <c r="L274" s="71"/>
      <c r="O274" s="85"/>
      <c r="P274" s="85"/>
      <c r="Q274" s="85"/>
    </row>
    <row r="275" spans="1:17" s="57" customFormat="1" ht="14.25" customHeight="1" x14ac:dyDescent="0.25">
      <c r="A275" s="77"/>
      <c r="B275" s="84"/>
      <c r="C275" s="80"/>
      <c r="D275" s="80"/>
      <c r="E275" s="80"/>
      <c r="F275" s="80"/>
      <c r="G275" s="80"/>
      <c r="H275" s="80"/>
      <c r="I275" s="80"/>
      <c r="J275" s="80"/>
      <c r="K275" s="80"/>
      <c r="L275" s="71"/>
      <c r="O275" s="85"/>
      <c r="P275" s="85"/>
      <c r="Q275" s="85"/>
    </row>
    <row r="276" spans="1:17" s="57" customFormat="1" ht="14.25" customHeight="1" x14ac:dyDescent="0.25">
      <c r="A276" s="77"/>
      <c r="B276" s="84"/>
      <c r="C276" s="80"/>
      <c r="D276" s="80"/>
      <c r="E276" s="80"/>
      <c r="F276" s="80"/>
      <c r="G276" s="80"/>
      <c r="H276" s="80"/>
      <c r="I276" s="80"/>
      <c r="J276" s="80"/>
      <c r="K276" s="80"/>
      <c r="L276" s="71"/>
      <c r="O276" s="85"/>
      <c r="P276" s="85"/>
      <c r="Q276" s="85"/>
    </row>
    <row r="277" spans="1:17" s="57" customFormat="1" ht="14.25" customHeight="1" x14ac:dyDescent="0.25">
      <c r="A277" s="77"/>
      <c r="B277" s="84"/>
      <c r="C277" s="80"/>
      <c r="D277" s="80"/>
      <c r="E277" s="80"/>
      <c r="F277" s="80"/>
      <c r="G277" s="80"/>
      <c r="H277" s="80"/>
      <c r="I277" s="80"/>
      <c r="J277" s="80"/>
      <c r="K277" s="80"/>
      <c r="L277" s="71"/>
      <c r="O277" s="85"/>
      <c r="P277" s="85"/>
      <c r="Q277" s="85"/>
    </row>
    <row r="278" spans="1:17" s="57" customFormat="1" ht="14.25" customHeight="1" x14ac:dyDescent="0.25">
      <c r="A278" s="77"/>
      <c r="B278" s="84"/>
      <c r="C278" s="80"/>
      <c r="D278" s="80"/>
      <c r="E278" s="80"/>
      <c r="F278" s="80"/>
      <c r="G278" s="80"/>
      <c r="H278" s="80"/>
      <c r="I278" s="80"/>
      <c r="J278" s="80"/>
      <c r="K278" s="80"/>
      <c r="L278" s="71"/>
      <c r="O278" s="85"/>
      <c r="P278" s="85"/>
      <c r="Q278" s="85"/>
    </row>
    <row r="279" spans="1:17" s="57" customFormat="1" ht="14.25" customHeight="1" x14ac:dyDescent="0.25">
      <c r="A279" s="77"/>
      <c r="B279" s="84"/>
      <c r="C279" s="80"/>
      <c r="D279" s="80"/>
      <c r="E279" s="80"/>
      <c r="F279" s="80"/>
      <c r="G279" s="80"/>
      <c r="H279" s="80"/>
      <c r="I279" s="80"/>
      <c r="J279" s="80"/>
      <c r="K279" s="80"/>
      <c r="L279" s="71"/>
      <c r="O279" s="85"/>
      <c r="P279" s="85"/>
      <c r="Q279" s="85"/>
    </row>
    <row r="280" spans="1:17" s="57" customFormat="1" ht="14.25" customHeight="1" x14ac:dyDescent="0.25">
      <c r="A280" s="77"/>
      <c r="B280" s="84"/>
      <c r="C280" s="80"/>
      <c r="D280" s="80"/>
      <c r="E280" s="80"/>
      <c r="F280" s="80"/>
      <c r="G280" s="80"/>
      <c r="H280" s="80"/>
      <c r="I280" s="80"/>
      <c r="J280" s="80"/>
      <c r="K280" s="80"/>
      <c r="L280" s="71"/>
      <c r="O280" s="85"/>
      <c r="P280" s="85"/>
      <c r="Q280" s="85"/>
    </row>
    <row r="281" spans="1:17" s="57" customFormat="1" ht="14.25" customHeight="1" x14ac:dyDescent="0.25">
      <c r="A281" s="77"/>
      <c r="B281" s="84"/>
      <c r="C281" s="80"/>
      <c r="D281" s="80"/>
      <c r="E281" s="80"/>
      <c r="F281" s="80"/>
      <c r="G281" s="80"/>
      <c r="H281" s="80"/>
      <c r="I281" s="80"/>
      <c r="J281" s="80"/>
      <c r="K281" s="80"/>
      <c r="L281" s="71"/>
      <c r="O281" s="85"/>
      <c r="P281" s="85"/>
      <c r="Q281" s="85"/>
    </row>
    <row r="282" spans="1:17" s="57" customFormat="1" ht="14.25" customHeight="1" x14ac:dyDescent="0.25">
      <c r="A282" s="77"/>
      <c r="B282" s="84"/>
      <c r="C282" s="80"/>
      <c r="D282" s="80"/>
      <c r="E282" s="80"/>
      <c r="F282" s="80"/>
      <c r="G282" s="80"/>
      <c r="H282" s="80"/>
      <c r="I282" s="80"/>
      <c r="J282" s="80"/>
      <c r="K282" s="80"/>
      <c r="L282" s="71"/>
      <c r="O282" s="85"/>
      <c r="P282" s="85"/>
      <c r="Q282" s="85"/>
    </row>
    <row r="283" spans="1:17" s="57" customFormat="1" ht="14.25" customHeight="1" x14ac:dyDescent="0.25">
      <c r="A283" s="77"/>
      <c r="B283" s="84"/>
      <c r="C283" s="80"/>
      <c r="D283" s="80"/>
      <c r="E283" s="80"/>
      <c r="F283" s="80"/>
      <c r="G283" s="80"/>
      <c r="H283" s="80"/>
      <c r="I283" s="80"/>
      <c r="J283" s="80"/>
      <c r="K283" s="80"/>
      <c r="L283" s="71"/>
      <c r="O283" s="85"/>
      <c r="P283" s="85"/>
      <c r="Q283" s="85"/>
    </row>
    <row r="284" spans="1:17" s="57" customFormat="1" ht="14.25" customHeight="1" x14ac:dyDescent="0.25">
      <c r="A284" s="77"/>
      <c r="B284" s="84"/>
      <c r="C284" s="80"/>
      <c r="D284" s="80"/>
      <c r="E284" s="80"/>
      <c r="F284" s="80"/>
      <c r="G284" s="80"/>
      <c r="H284" s="80"/>
      <c r="I284" s="80"/>
      <c r="J284" s="80"/>
      <c r="K284" s="80"/>
      <c r="L284" s="71"/>
      <c r="O284" s="85"/>
      <c r="P284" s="85"/>
      <c r="Q284" s="85"/>
    </row>
    <row r="285" spans="1:17" s="57" customFormat="1" ht="14.25" customHeight="1" x14ac:dyDescent="0.25">
      <c r="A285" s="77"/>
      <c r="B285" s="84"/>
      <c r="C285" s="80"/>
      <c r="D285" s="80"/>
      <c r="E285" s="80"/>
      <c r="F285" s="80"/>
      <c r="G285" s="80"/>
      <c r="H285" s="80"/>
      <c r="I285" s="80"/>
      <c r="J285" s="80"/>
      <c r="K285" s="80"/>
      <c r="L285" s="71"/>
      <c r="O285" s="85"/>
      <c r="P285" s="85"/>
      <c r="Q285" s="85"/>
    </row>
    <row r="286" spans="1:17" s="57" customFormat="1" ht="14.25" customHeight="1" x14ac:dyDescent="0.25">
      <c r="A286" s="77"/>
      <c r="B286" s="84"/>
      <c r="C286" s="80"/>
      <c r="D286" s="80"/>
      <c r="E286" s="80"/>
      <c r="F286" s="80"/>
      <c r="G286" s="80"/>
      <c r="H286" s="80"/>
      <c r="I286" s="80"/>
      <c r="J286" s="80"/>
      <c r="K286" s="80"/>
      <c r="L286" s="71"/>
      <c r="O286" s="85"/>
      <c r="P286" s="85"/>
      <c r="Q286" s="85"/>
    </row>
    <row r="287" spans="1:17" s="57" customFormat="1" ht="14.25" customHeight="1" x14ac:dyDescent="0.25">
      <c r="A287" s="77"/>
      <c r="B287" s="84"/>
      <c r="C287" s="80"/>
      <c r="D287" s="80"/>
      <c r="E287" s="80"/>
      <c r="F287" s="80"/>
      <c r="G287" s="80"/>
      <c r="H287" s="80"/>
      <c r="I287" s="80"/>
      <c r="J287" s="80"/>
      <c r="K287" s="80"/>
      <c r="L287" s="71"/>
      <c r="O287" s="85"/>
      <c r="P287" s="85"/>
      <c r="Q287" s="85"/>
    </row>
    <row r="288" spans="1:17" s="57" customFormat="1" ht="14.25" customHeight="1" x14ac:dyDescent="0.25">
      <c r="A288" s="77"/>
      <c r="B288" s="84"/>
      <c r="C288" s="80"/>
      <c r="D288" s="80"/>
      <c r="E288" s="80"/>
      <c r="F288" s="80"/>
      <c r="G288" s="80"/>
      <c r="H288" s="80"/>
      <c r="I288" s="80"/>
      <c r="J288" s="80"/>
      <c r="K288" s="80"/>
      <c r="L288" s="71"/>
      <c r="O288" s="85"/>
      <c r="P288" s="85"/>
      <c r="Q288" s="85"/>
    </row>
    <row r="289" spans="1:17" s="57" customFormat="1" ht="14.25" customHeight="1" x14ac:dyDescent="0.25">
      <c r="A289" s="77"/>
      <c r="B289" s="84"/>
      <c r="C289" s="80"/>
      <c r="D289" s="80"/>
      <c r="E289" s="80"/>
      <c r="F289" s="80"/>
      <c r="G289" s="80"/>
      <c r="H289" s="80"/>
      <c r="I289" s="80"/>
      <c r="J289" s="80"/>
      <c r="K289" s="80"/>
      <c r="L289" s="71"/>
      <c r="O289" s="85"/>
      <c r="P289" s="85"/>
      <c r="Q289" s="85"/>
    </row>
    <row r="290" spans="1:17" s="57" customFormat="1" ht="14.25" customHeight="1" x14ac:dyDescent="0.25">
      <c r="A290" s="77"/>
      <c r="B290" s="84"/>
      <c r="C290" s="80"/>
      <c r="D290" s="80"/>
      <c r="E290" s="80"/>
      <c r="F290" s="80"/>
      <c r="G290" s="80"/>
      <c r="H290" s="80"/>
      <c r="I290" s="80"/>
      <c r="J290" s="80"/>
      <c r="K290" s="80"/>
      <c r="L290" s="71"/>
      <c r="O290" s="85"/>
      <c r="P290" s="85"/>
      <c r="Q290" s="85"/>
    </row>
    <row r="291" spans="1:17" s="57" customFormat="1" ht="14.25" customHeight="1" x14ac:dyDescent="0.25">
      <c r="A291" s="77"/>
      <c r="B291" s="84"/>
      <c r="C291" s="80"/>
      <c r="D291" s="80"/>
      <c r="E291" s="80"/>
      <c r="F291" s="80"/>
      <c r="G291" s="80"/>
      <c r="H291" s="80"/>
      <c r="I291" s="80"/>
      <c r="J291" s="80"/>
      <c r="K291" s="80"/>
      <c r="L291" s="71"/>
      <c r="O291" s="85"/>
      <c r="P291" s="85"/>
      <c r="Q291" s="85"/>
    </row>
    <row r="292" spans="1:17" s="57" customFormat="1" ht="14.25" customHeight="1" x14ac:dyDescent="0.25">
      <c r="A292" s="77"/>
      <c r="B292" s="84"/>
      <c r="C292" s="80"/>
      <c r="D292" s="80"/>
      <c r="E292" s="80"/>
      <c r="F292" s="80"/>
      <c r="G292" s="80"/>
      <c r="H292" s="80"/>
      <c r="I292" s="80"/>
      <c r="J292" s="80"/>
      <c r="K292" s="80"/>
      <c r="L292" s="71"/>
      <c r="O292" s="85"/>
      <c r="P292" s="85"/>
      <c r="Q292" s="85"/>
    </row>
    <row r="293" spans="1:17" ht="14.25" customHeight="1" x14ac:dyDescent="0.25">
      <c r="L293" s="71"/>
    </row>
    <row r="294" spans="1:17" ht="14.25" customHeight="1" x14ac:dyDescent="0.25">
      <c r="L294" s="71"/>
    </row>
    <row r="295" spans="1:17" ht="14.25" customHeight="1" x14ac:dyDescent="0.25">
      <c r="L295" s="71"/>
    </row>
    <row r="296" spans="1:17" ht="14.25" customHeight="1" x14ac:dyDescent="0.25">
      <c r="L296" s="71"/>
    </row>
    <row r="297" spans="1:17" ht="14.25" customHeight="1" x14ac:dyDescent="0.25">
      <c r="L297" s="71"/>
    </row>
    <row r="298" spans="1:17" ht="14.25" customHeight="1" x14ac:dyDescent="0.25">
      <c r="L298" s="71"/>
    </row>
    <row r="299" spans="1:17" ht="14.25" customHeight="1" x14ac:dyDescent="0.25">
      <c r="L299" s="71"/>
    </row>
    <row r="300" spans="1:17" ht="14.25" customHeight="1" x14ac:dyDescent="0.25">
      <c r="L300" s="71"/>
    </row>
    <row r="301" spans="1:17" ht="14.25" customHeight="1" x14ac:dyDescent="0.25">
      <c r="L301" s="71"/>
    </row>
    <row r="302" spans="1:17" s="70" customFormat="1" ht="30" customHeight="1" x14ac:dyDescent="0.25">
      <c r="A302" s="77"/>
      <c r="B302" s="84"/>
      <c r="C302" s="80"/>
      <c r="D302" s="80"/>
      <c r="E302" s="80"/>
      <c r="F302" s="80"/>
      <c r="G302" s="80"/>
      <c r="H302" s="80"/>
      <c r="I302" s="80"/>
      <c r="J302" s="80"/>
      <c r="K302" s="80"/>
      <c r="L302" s="69"/>
      <c r="M302" s="69"/>
      <c r="N302" s="69"/>
    </row>
    <row r="303" spans="1:17" ht="14.25" customHeight="1" x14ac:dyDescent="0.25">
      <c r="L303" s="71"/>
    </row>
    <row r="304" spans="1:17" ht="14.25" customHeight="1" x14ac:dyDescent="0.25">
      <c r="L304" s="71"/>
    </row>
    <row r="305" spans="1:17" ht="14.25" customHeight="1" x14ac:dyDescent="0.25">
      <c r="L305" s="71"/>
    </row>
    <row r="306" spans="1:17" ht="14.25" customHeight="1" x14ac:dyDescent="0.25">
      <c r="L306" s="71"/>
    </row>
    <row r="307" spans="1:17" ht="14.25" customHeight="1" x14ac:dyDescent="0.25">
      <c r="L307" s="71"/>
    </row>
    <row r="308" spans="1:17" ht="14.25" customHeight="1" x14ac:dyDescent="0.25">
      <c r="L308" s="71"/>
    </row>
    <row r="309" spans="1:17" ht="14.25" customHeight="1" x14ac:dyDescent="0.25">
      <c r="L309" s="71"/>
    </row>
    <row r="311" spans="1:17" s="70" customFormat="1" ht="30" customHeight="1" x14ac:dyDescent="0.25">
      <c r="A311" s="77"/>
      <c r="B311" s="84"/>
      <c r="C311" s="80"/>
      <c r="D311" s="80"/>
      <c r="E311" s="80"/>
      <c r="F311" s="80"/>
      <c r="G311" s="80"/>
      <c r="H311" s="80"/>
      <c r="I311" s="80"/>
      <c r="J311" s="80"/>
      <c r="K311" s="80"/>
      <c r="L311" s="69"/>
      <c r="M311" s="69"/>
      <c r="N311" s="69"/>
    </row>
    <row r="312" spans="1:17" ht="13.15" customHeight="1" x14ac:dyDescent="0.25"/>
    <row r="317" spans="1:17" s="77" customFormat="1" ht="13.15" customHeight="1" x14ac:dyDescent="0.25">
      <c r="B317" s="84"/>
      <c r="C317" s="80"/>
      <c r="D317" s="80"/>
      <c r="E317" s="80"/>
      <c r="F317" s="80"/>
      <c r="G317" s="80"/>
      <c r="H317" s="80"/>
      <c r="I317" s="80"/>
      <c r="J317" s="80"/>
      <c r="K317" s="80"/>
      <c r="L317" s="57"/>
      <c r="M317" s="57"/>
      <c r="N317" s="57"/>
      <c r="O317" s="85"/>
      <c r="P317" s="85"/>
      <c r="Q317" s="85"/>
    </row>
    <row r="319" spans="1:17" s="77" customFormat="1" ht="13.15" customHeight="1" x14ac:dyDescent="0.25">
      <c r="B319" s="84"/>
      <c r="C319" s="80"/>
      <c r="D319" s="80"/>
      <c r="E319" s="80"/>
      <c r="F319" s="80"/>
      <c r="G319" s="80"/>
      <c r="H319" s="80"/>
      <c r="I319" s="80"/>
      <c r="J319" s="80"/>
      <c r="K319" s="80"/>
      <c r="L319" s="57"/>
      <c r="M319" s="57"/>
      <c r="N319" s="57"/>
      <c r="O319" s="85"/>
      <c r="P319" s="85"/>
      <c r="Q319" s="85"/>
    </row>
    <row r="323" spans="2:17" s="77" customFormat="1" ht="13.15" customHeight="1" x14ac:dyDescent="0.25">
      <c r="B323" s="84"/>
      <c r="C323" s="80"/>
      <c r="D323" s="80"/>
      <c r="E323" s="80"/>
      <c r="F323" s="80"/>
      <c r="G323" s="80"/>
      <c r="H323" s="80"/>
      <c r="I323" s="80"/>
      <c r="J323" s="80"/>
      <c r="K323" s="80"/>
      <c r="L323" s="57"/>
      <c r="M323" s="57"/>
      <c r="N323" s="57"/>
      <c r="O323" s="85"/>
      <c r="P323" s="85"/>
      <c r="Q323" s="85"/>
    </row>
    <row r="327" spans="2:17" s="77" customFormat="1" ht="13.15" customHeight="1" x14ac:dyDescent="0.25">
      <c r="B327" s="84"/>
      <c r="C327" s="80"/>
      <c r="D327" s="80"/>
      <c r="E327" s="80"/>
      <c r="F327" s="80"/>
      <c r="G327" s="80"/>
      <c r="H327" s="80"/>
      <c r="I327" s="80"/>
      <c r="J327" s="80"/>
      <c r="K327" s="80"/>
      <c r="L327" s="57"/>
      <c r="M327" s="57"/>
      <c r="N327" s="57"/>
      <c r="O327" s="85"/>
      <c r="P327" s="85"/>
      <c r="Q327" s="85"/>
    </row>
    <row r="335" spans="2:17" s="77" customFormat="1" ht="13.15" customHeight="1" x14ac:dyDescent="0.25">
      <c r="B335" s="84"/>
      <c r="C335" s="80"/>
      <c r="D335" s="80"/>
      <c r="E335" s="80"/>
      <c r="F335" s="80"/>
      <c r="G335" s="80"/>
      <c r="H335" s="80"/>
      <c r="I335" s="80"/>
      <c r="J335" s="80"/>
      <c r="K335" s="80"/>
      <c r="L335" s="57"/>
      <c r="M335" s="57"/>
      <c r="N335" s="57"/>
      <c r="O335" s="85"/>
      <c r="P335" s="85"/>
      <c r="Q335" s="85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Q343"/>
  <sheetViews>
    <sheetView tabSelected="1" view="pageBreakPreview" zoomScale="60" zoomScaleNormal="100" workbookViewId="0">
      <pane ySplit="10" topLeftCell="A11" activePane="bottomLeft" state="frozen"/>
      <selection activeCell="D13" sqref="D13:E13"/>
      <selection pane="bottomLeft" activeCell="M30" sqref="M30"/>
    </sheetView>
  </sheetViews>
  <sheetFormatPr defaultColWidth="9.1796875" defaultRowHeight="12.5" x14ac:dyDescent="0.25"/>
  <cols>
    <col min="1" max="1" width="5.7265625" style="77" customWidth="1"/>
    <col min="2" max="2" width="42.26953125" style="84" customWidth="1"/>
    <col min="3" max="3" width="8.54296875" style="80" customWidth="1"/>
    <col min="4" max="4" width="7.54296875" style="80" customWidth="1"/>
    <col min="5" max="5" width="10.7265625" style="80" customWidth="1"/>
    <col min="6" max="6" width="12.26953125" style="80" customWidth="1"/>
    <col min="7" max="7" width="9.54296875" style="80" customWidth="1"/>
    <col min="8" max="8" width="10.54296875" style="80" customWidth="1"/>
    <col min="9" max="9" width="8.26953125" style="80" customWidth="1"/>
    <col min="10" max="10" width="8.54296875" style="80" customWidth="1"/>
    <col min="11" max="11" width="12.26953125" style="80" customWidth="1"/>
    <col min="12" max="12" width="11.81640625" style="57" bestFit="1" customWidth="1"/>
    <col min="13" max="13" width="13.81640625" style="57" bestFit="1" customWidth="1"/>
    <col min="14" max="14" width="12.26953125" style="58" bestFit="1" customWidth="1"/>
    <col min="15" max="15" width="11.26953125" style="58" bestFit="1" customWidth="1"/>
    <col min="16" max="16384" width="9.1796875" style="58"/>
  </cols>
  <sheetData>
    <row r="1" spans="1:13" ht="44" customHeight="1" x14ac:dyDescent="0.25">
      <c r="A1" s="210" t="s">
        <v>204</v>
      </c>
      <c r="B1" s="210"/>
      <c r="C1" s="210"/>
      <c r="D1" s="210"/>
      <c r="E1" s="55"/>
      <c r="F1" s="56"/>
      <c r="G1" s="56"/>
      <c r="H1" s="56"/>
      <c r="I1" s="189" t="s">
        <v>167</v>
      </c>
      <c r="J1" s="189"/>
      <c r="K1" s="189"/>
    </row>
    <row r="2" spans="1:13" ht="27.5" customHeight="1" x14ac:dyDescent="0.5">
      <c r="A2" s="190" t="s">
        <v>26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3" ht="25" x14ac:dyDescent="0.5">
      <c r="A3" s="190" t="s">
        <v>142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3" ht="25" x14ac:dyDescent="0.5">
      <c r="A4" s="190" t="s">
        <v>74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3" ht="13" x14ac:dyDescent="0.3">
      <c r="A5" s="59"/>
      <c r="B5" s="59"/>
      <c r="C5" s="100"/>
      <c r="D5" s="100"/>
      <c r="E5" s="86"/>
      <c r="F5" s="59"/>
      <c r="G5" s="86"/>
      <c r="H5" s="59"/>
      <c r="I5" s="60"/>
      <c r="J5" s="60"/>
      <c r="K5" s="59"/>
    </row>
    <row r="6" spans="1:13" ht="13.5" thickBot="1" x14ac:dyDescent="0.35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3" s="63" customFormat="1" ht="13.15" customHeight="1" x14ac:dyDescent="0.25">
      <c r="A7" s="191" t="s">
        <v>0</v>
      </c>
      <c r="B7" s="193" t="s">
        <v>1</v>
      </c>
      <c r="C7" s="195" t="s">
        <v>6</v>
      </c>
      <c r="D7" s="195" t="s">
        <v>7</v>
      </c>
      <c r="E7" s="195" t="s">
        <v>18</v>
      </c>
      <c r="F7" s="198" t="s">
        <v>2</v>
      </c>
      <c r="G7" s="198" t="s">
        <v>3</v>
      </c>
      <c r="H7" s="198" t="s">
        <v>4</v>
      </c>
      <c r="I7" s="193" t="s">
        <v>16</v>
      </c>
      <c r="J7" s="193" t="s">
        <v>17</v>
      </c>
      <c r="K7" s="187" t="s">
        <v>5</v>
      </c>
      <c r="L7" s="62"/>
      <c r="M7" s="62"/>
    </row>
    <row r="8" spans="1:13" s="63" customFormat="1" ht="13" x14ac:dyDescent="0.25">
      <c r="A8" s="192"/>
      <c r="B8" s="194"/>
      <c r="C8" s="196"/>
      <c r="D8" s="196"/>
      <c r="E8" s="196"/>
      <c r="F8" s="199"/>
      <c r="G8" s="199"/>
      <c r="H8" s="199"/>
      <c r="I8" s="194"/>
      <c r="J8" s="194"/>
      <c r="K8" s="188"/>
      <c r="L8" s="62"/>
      <c r="M8" s="62"/>
    </row>
    <row r="9" spans="1:13" s="63" customFormat="1" ht="13" x14ac:dyDescent="0.25">
      <c r="A9" s="192"/>
      <c r="B9" s="194"/>
      <c r="C9" s="197"/>
      <c r="D9" s="197"/>
      <c r="E9" s="197"/>
      <c r="F9" s="155" t="s">
        <v>15</v>
      </c>
      <c r="G9" s="155" t="s">
        <v>15</v>
      </c>
      <c r="H9" s="155" t="s">
        <v>15</v>
      </c>
      <c r="I9" s="155" t="s">
        <v>15</v>
      </c>
      <c r="J9" s="155" t="s">
        <v>15</v>
      </c>
      <c r="K9" s="156" t="s">
        <v>15</v>
      </c>
      <c r="L9" s="62"/>
      <c r="M9" s="62"/>
    </row>
    <row r="10" spans="1:13" s="67" customFormat="1" ht="11.5" x14ac:dyDescent="0.25">
      <c r="A10" s="154" t="s">
        <v>25</v>
      </c>
      <c r="B10" s="64">
        <v>1</v>
      </c>
      <c r="C10" s="65" t="s">
        <v>20</v>
      </c>
      <c r="D10" s="64">
        <v>3</v>
      </c>
      <c r="E10" s="65" t="s">
        <v>9</v>
      </c>
      <c r="F10" s="64">
        <v>5</v>
      </c>
      <c r="G10" s="65" t="s">
        <v>10</v>
      </c>
      <c r="H10" s="64">
        <v>7</v>
      </c>
      <c r="I10" s="65">
        <v>8</v>
      </c>
      <c r="J10" s="65">
        <v>9</v>
      </c>
      <c r="K10" s="66" t="s">
        <v>23</v>
      </c>
      <c r="L10" s="62"/>
      <c r="M10" s="62"/>
    </row>
    <row r="11" spans="1:13" s="67" customFormat="1" ht="11.5" x14ac:dyDescent="0.25">
      <c r="A11" s="154"/>
      <c r="B11" s="118" t="s">
        <v>76</v>
      </c>
      <c r="C11" s="155"/>
      <c r="D11" s="119"/>
      <c r="E11" s="101"/>
      <c r="F11" s="101"/>
      <c r="G11" s="101"/>
      <c r="H11" s="101"/>
      <c r="I11" s="92"/>
      <c r="J11" s="92"/>
      <c r="K11" s="102"/>
      <c r="L11" s="62"/>
      <c r="M11" s="62"/>
    </row>
    <row r="12" spans="1:13" s="70" customFormat="1" ht="13.5" customHeight="1" x14ac:dyDescent="0.25">
      <c r="A12" s="68" t="s">
        <v>19</v>
      </c>
      <c r="B12" s="136" t="s">
        <v>133</v>
      </c>
      <c r="C12" s="104" t="s">
        <v>56</v>
      </c>
      <c r="D12" s="105">
        <v>1</v>
      </c>
      <c r="E12" s="120">
        <f>F12+G12+H12+I12+J12</f>
        <v>134012.5</v>
      </c>
      <c r="F12" s="92">
        <v>81977</v>
      </c>
      <c r="G12" s="92">
        <v>4730.5</v>
      </c>
      <c r="H12" s="92">
        <v>47305</v>
      </c>
      <c r="I12" s="92">
        <f>0</f>
        <v>0</v>
      </c>
      <c r="J12" s="92">
        <f>0</f>
        <v>0</v>
      </c>
      <c r="K12" s="93">
        <f>SUM(F12:J12)</f>
        <v>134012.5</v>
      </c>
      <c r="L12" s="121"/>
      <c r="M12" s="69"/>
    </row>
    <row r="13" spans="1:13" s="70" customFormat="1" ht="11.5" x14ac:dyDescent="0.25">
      <c r="A13" s="68" t="s">
        <v>20</v>
      </c>
      <c r="B13" s="136" t="s">
        <v>134</v>
      </c>
      <c r="C13" s="104" t="s">
        <v>56</v>
      </c>
      <c r="D13" s="105">
        <v>1</v>
      </c>
      <c r="E13" s="120">
        <f t="shared" ref="E13:E36" si="0">F13+G13+H13+I13+J13</f>
        <v>58216</v>
      </c>
      <c r="F13" s="92">
        <v>25216</v>
      </c>
      <c r="G13" s="92">
        <v>3000</v>
      </c>
      <c r="H13" s="92">
        <v>30000</v>
      </c>
      <c r="I13" s="92">
        <f>0</f>
        <v>0</v>
      </c>
      <c r="J13" s="92">
        <f>0</f>
        <v>0</v>
      </c>
      <c r="K13" s="93">
        <f t="shared" ref="K13:K36" si="1">SUM(F13:J13)</f>
        <v>58216</v>
      </c>
      <c r="L13" s="121"/>
      <c r="M13" s="69"/>
    </row>
    <row r="14" spans="1:13" s="70" customFormat="1" ht="11.5" x14ac:dyDescent="0.25">
      <c r="A14" s="68" t="s">
        <v>8</v>
      </c>
      <c r="B14" s="136" t="s">
        <v>135</v>
      </c>
      <c r="C14" s="104" t="s">
        <v>56</v>
      </c>
      <c r="D14" s="105">
        <v>1</v>
      </c>
      <c r="E14" s="120">
        <f t="shared" si="0"/>
        <v>15400</v>
      </c>
      <c r="F14" s="92"/>
      <c r="G14" s="92">
        <v>1400</v>
      </c>
      <c r="H14" s="92">
        <v>14000</v>
      </c>
      <c r="I14" s="92">
        <f>0</f>
        <v>0</v>
      </c>
      <c r="J14" s="92">
        <f>0</f>
        <v>0</v>
      </c>
      <c r="K14" s="93">
        <f t="shared" si="1"/>
        <v>15400</v>
      </c>
      <c r="L14" s="121"/>
      <c r="M14" s="69"/>
    </row>
    <row r="15" spans="1:13" s="70" customFormat="1" ht="23" x14ac:dyDescent="0.25">
      <c r="A15" s="68" t="s">
        <v>9</v>
      </c>
      <c r="B15" s="136" t="s">
        <v>136</v>
      </c>
      <c r="C15" s="104" t="s">
        <v>56</v>
      </c>
      <c r="D15" s="105">
        <v>1</v>
      </c>
      <c r="E15" s="120">
        <f t="shared" si="0"/>
        <v>241204</v>
      </c>
      <c r="F15" s="92">
        <v>99139</v>
      </c>
      <c r="G15" s="92">
        <v>12915</v>
      </c>
      <c r="H15" s="92">
        <v>129150</v>
      </c>
      <c r="I15" s="92">
        <f>0</f>
        <v>0</v>
      </c>
      <c r="J15" s="92">
        <f>0</f>
        <v>0</v>
      </c>
      <c r="K15" s="93">
        <f t="shared" si="1"/>
        <v>241204</v>
      </c>
      <c r="L15" s="121"/>
      <c r="M15" s="69"/>
    </row>
    <row r="16" spans="1:13" s="70" customFormat="1" ht="23" x14ac:dyDescent="0.25">
      <c r="A16" s="68" t="s">
        <v>21</v>
      </c>
      <c r="B16" s="136" t="s">
        <v>137</v>
      </c>
      <c r="C16" s="104" t="s">
        <v>56</v>
      </c>
      <c r="D16" s="105">
        <v>1</v>
      </c>
      <c r="E16" s="120">
        <f t="shared" si="0"/>
        <v>480466.8</v>
      </c>
      <c r="F16" s="92">
        <v>330000</v>
      </c>
      <c r="G16" s="92">
        <v>13678.800000000001</v>
      </c>
      <c r="H16" s="92">
        <v>136788</v>
      </c>
      <c r="I16" s="92">
        <f>0</f>
        <v>0</v>
      </c>
      <c r="J16" s="92">
        <f>0</f>
        <v>0</v>
      </c>
      <c r="K16" s="93">
        <f t="shared" si="1"/>
        <v>480466.8</v>
      </c>
      <c r="L16" s="121"/>
      <c r="M16" s="69"/>
    </row>
    <row r="17" spans="1:13" s="70" customFormat="1" ht="12" customHeight="1" x14ac:dyDescent="0.25">
      <c r="A17" s="68" t="s">
        <v>10</v>
      </c>
      <c r="B17" s="136" t="s">
        <v>57</v>
      </c>
      <c r="C17" s="104" t="s">
        <v>56</v>
      </c>
      <c r="D17" s="105">
        <v>1</v>
      </c>
      <c r="E17" s="120">
        <f t="shared" si="0"/>
        <v>53022</v>
      </c>
      <c r="F17" s="92">
        <v>22200</v>
      </c>
      <c r="G17" s="92">
        <v>2802</v>
      </c>
      <c r="H17" s="92">
        <v>28020</v>
      </c>
      <c r="I17" s="92">
        <f>0</f>
        <v>0</v>
      </c>
      <c r="J17" s="92">
        <f>0</f>
        <v>0</v>
      </c>
      <c r="K17" s="93">
        <f t="shared" si="1"/>
        <v>53022</v>
      </c>
      <c r="L17" s="121"/>
      <c r="M17" s="69"/>
    </row>
    <row r="18" spans="1:13" s="70" customFormat="1" ht="11.5" x14ac:dyDescent="0.25">
      <c r="A18" s="68" t="s">
        <v>11</v>
      </c>
      <c r="B18" s="136" t="s">
        <v>58</v>
      </c>
      <c r="C18" s="104" t="s">
        <v>56</v>
      </c>
      <c r="D18" s="105">
        <v>1</v>
      </c>
      <c r="E18" s="120">
        <f t="shared" si="0"/>
        <v>27435.1</v>
      </c>
      <c r="F18" s="92">
        <v>0</v>
      </c>
      <c r="G18" s="92">
        <v>2494.1000000000004</v>
      </c>
      <c r="H18" s="92">
        <v>24941</v>
      </c>
      <c r="I18" s="92">
        <f>0</f>
        <v>0</v>
      </c>
      <c r="J18" s="92">
        <f>0</f>
        <v>0</v>
      </c>
      <c r="K18" s="93">
        <f t="shared" si="1"/>
        <v>27435.1</v>
      </c>
      <c r="L18" s="121"/>
      <c r="M18" s="69"/>
    </row>
    <row r="19" spans="1:13" s="70" customFormat="1" ht="11.5" x14ac:dyDescent="0.25">
      <c r="A19" s="68" t="s">
        <v>35</v>
      </c>
      <c r="B19" s="136" t="s">
        <v>59</v>
      </c>
      <c r="C19" s="104" t="s">
        <v>56</v>
      </c>
      <c r="D19" s="105">
        <v>1</v>
      </c>
      <c r="E19" s="120">
        <f t="shared" si="0"/>
        <v>48592.5</v>
      </c>
      <c r="F19" s="92">
        <v>0</v>
      </c>
      <c r="G19" s="92">
        <v>4417.5</v>
      </c>
      <c r="H19" s="92">
        <v>44175</v>
      </c>
      <c r="I19" s="92">
        <f>0</f>
        <v>0</v>
      </c>
      <c r="J19" s="92">
        <f>0</f>
        <v>0</v>
      </c>
      <c r="K19" s="93">
        <f t="shared" si="1"/>
        <v>48592.5</v>
      </c>
      <c r="L19" s="121"/>
      <c r="M19" s="69"/>
    </row>
    <row r="20" spans="1:13" s="70" customFormat="1" ht="11.5" x14ac:dyDescent="0.25">
      <c r="A20" s="68" t="s">
        <v>22</v>
      </c>
      <c r="B20" s="136" t="s">
        <v>60</v>
      </c>
      <c r="C20" s="104" t="s">
        <v>56</v>
      </c>
      <c r="D20" s="105">
        <v>1</v>
      </c>
      <c r="E20" s="120">
        <f t="shared" si="0"/>
        <v>40889.4</v>
      </c>
      <c r="F20" s="92">
        <v>28950</v>
      </c>
      <c r="G20" s="92">
        <v>1085.4000000000001</v>
      </c>
      <c r="H20" s="92">
        <v>10854</v>
      </c>
      <c r="I20" s="92">
        <f>0</f>
        <v>0</v>
      </c>
      <c r="J20" s="92">
        <f>0</f>
        <v>0</v>
      </c>
      <c r="K20" s="93">
        <f t="shared" si="1"/>
        <v>40889.4</v>
      </c>
      <c r="L20" s="121"/>
      <c r="M20" s="69"/>
    </row>
    <row r="21" spans="1:13" s="70" customFormat="1" ht="11.5" x14ac:dyDescent="0.25">
      <c r="A21" s="68" t="s">
        <v>23</v>
      </c>
      <c r="B21" s="136" t="s">
        <v>61</v>
      </c>
      <c r="C21" s="104" t="s">
        <v>56</v>
      </c>
      <c r="D21" s="105">
        <v>1</v>
      </c>
      <c r="E21" s="120">
        <f t="shared" si="0"/>
        <v>73133.2</v>
      </c>
      <c r="F21" s="92">
        <v>46500</v>
      </c>
      <c r="G21" s="92">
        <v>2421.2000000000003</v>
      </c>
      <c r="H21" s="92">
        <v>24212</v>
      </c>
      <c r="I21" s="92">
        <f>0</f>
        <v>0</v>
      </c>
      <c r="J21" s="92">
        <f>0</f>
        <v>0</v>
      </c>
      <c r="K21" s="93">
        <f t="shared" si="1"/>
        <v>73133.2</v>
      </c>
      <c r="L21" s="121"/>
      <c r="M21" s="69"/>
    </row>
    <row r="22" spans="1:13" s="70" customFormat="1" ht="11.5" x14ac:dyDescent="0.25">
      <c r="A22" s="68" t="s">
        <v>36</v>
      </c>
      <c r="B22" s="136" t="s">
        <v>62</v>
      </c>
      <c r="C22" s="104" t="s">
        <v>56</v>
      </c>
      <c r="D22" s="105">
        <v>1</v>
      </c>
      <c r="E22" s="120">
        <f t="shared" si="0"/>
        <v>170949</v>
      </c>
      <c r="F22" s="92">
        <v>71300</v>
      </c>
      <c r="G22" s="92">
        <v>9494</v>
      </c>
      <c r="H22" s="92">
        <v>90155</v>
      </c>
      <c r="I22" s="92">
        <f>0</f>
        <v>0</v>
      </c>
      <c r="J22" s="92">
        <f>0</f>
        <v>0</v>
      </c>
      <c r="K22" s="93">
        <f t="shared" si="1"/>
        <v>170949</v>
      </c>
      <c r="L22" s="121"/>
      <c r="M22" s="69"/>
    </row>
    <row r="23" spans="1:13" s="70" customFormat="1" ht="11.5" x14ac:dyDescent="0.25">
      <c r="A23" s="68" t="s">
        <v>24</v>
      </c>
      <c r="B23" s="136" t="s">
        <v>138</v>
      </c>
      <c r="C23" s="104" t="s">
        <v>56</v>
      </c>
      <c r="D23" s="105">
        <v>1</v>
      </c>
      <c r="E23" s="120">
        <f t="shared" si="0"/>
        <v>17597.8</v>
      </c>
      <c r="F23" s="92">
        <v>0</v>
      </c>
      <c r="G23" s="92">
        <v>1599.8000000000002</v>
      </c>
      <c r="H23" s="92">
        <v>15998</v>
      </c>
      <c r="I23" s="92">
        <f>0</f>
        <v>0</v>
      </c>
      <c r="J23" s="92">
        <f>0</f>
        <v>0</v>
      </c>
      <c r="K23" s="93">
        <f t="shared" si="1"/>
        <v>17597.8</v>
      </c>
      <c r="L23" s="121"/>
      <c r="M23" s="69"/>
    </row>
    <row r="24" spans="1:13" s="70" customFormat="1" ht="11.5" x14ac:dyDescent="0.25">
      <c r="A24" s="68" t="s">
        <v>40</v>
      </c>
      <c r="B24" s="136" t="s">
        <v>63</v>
      </c>
      <c r="C24" s="104" t="s">
        <v>56</v>
      </c>
      <c r="D24" s="105">
        <v>1</v>
      </c>
      <c r="E24" s="120">
        <f t="shared" si="0"/>
        <v>14827.2</v>
      </c>
      <c r="F24" s="92">
        <v>8500</v>
      </c>
      <c r="G24" s="92">
        <v>575.20000000000005</v>
      </c>
      <c r="H24" s="92">
        <v>5752</v>
      </c>
      <c r="I24" s="92">
        <f>0</f>
        <v>0</v>
      </c>
      <c r="J24" s="92">
        <f>0</f>
        <v>0</v>
      </c>
      <c r="K24" s="93">
        <f t="shared" si="1"/>
        <v>14827.2</v>
      </c>
      <c r="L24" s="121"/>
      <c r="M24" s="69"/>
    </row>
    <row r="25" spans="1:13" s="70" customFormat="1" ht="11.5" x14ac:dyDescent="0.25">
      <c r="A25" s="68" t="s">
        <v>41</v>
      </c>
      <c r="B25" s="136" t="s">
        <v>64</v>
      </c>
      <c r="C25" s="104" t="s">
        <v>56</v>
      </c>
      <c r="D25" s="105">
        <v>1</v>
      </c>
      <c r="E25" s="120">
        <f t="shared" si="0"/>
        <v>42000</v>
      </c>
      <c r="F25" s="92">
        <v>42000</v>
      </c>
      <c r="G25" s="92">
        <v>0</v>
      </c>
      <c r="H25" s="92">
        <v>0</v>
      </c>
      <c r="I25" s="92">
        <f>0</f>
        <v>0</v>
      </c>
      <c r="J25" s="92">
        <f>0</f>
        <v>0</v>
      </c>
      <c r="K25" s="93">
        <f t="shared" si="1"/>
        <v>42000</v>
      </c>
      <c r="L25" s="121"/>
      <c r="M25" s="69"/>
    </row>
    <row r="26" spans="1:13" s="70" customFormat="1" ht="11.5" x14ac:dyDescent="0.25">
      <c r="A26" s="68" t="s">
        <v>42</v>
      </c>
      <c r="B26" s="136" t="s">
        <v>139</v>
      </c>
      <c r="C26" s="104" t="s">
        <v>56</v>
      </c>
      <c r="D26" s="105">
        <v>1</v>
      </c>
      <c r="E26" s="120">
        <f t="shared" si="0"/>
        <v>93251.5</v>
      </c>
      <c r="F26" s="92">
        <v>34000</v>
      </c>
      <c r="G26" s="92">
        <v>5386.5</v>
      </c>
      <c r="H26" s="92">
        <v>53865</v>
      </c>
      <c r="I26" s="92">
        <f>0</f>
        <v>0</v>
      </c>
      <c r="J26" s="92">
        <f>0</f>
        <v>0</v>
      </c>
      <c r="K26" s="93">
        <f t="shared" si="1"/>
        <v>93251.5</v>
      </c>
      <c r="L26" s="121"/>
      <c r="M26" s="69"/>
    </row>
    <row r="27" spans="1:13" s="70" customFormat="1" ht="11.5" x14ac:dyDescent="0.25">
      <c r="A27" s="68" t="s">
        <v>43</v>
      </c>
      <c r="B27" s="136" t="s">
        <v>140</v>
      </c>
      <c r="C27" s="104" t="s">
        <v>56</v>
      </c>
      <c r="D27" s="105">
        <v>1</v>
      </c>
      <c r="E27" s="120">
        <f t="shared" si="0"/>
        <v>30612</v>
      </c>
      <c r="F27" s="92">
        <v>30612</v>
      </c>
      <c r="G27" s="92">
        <v>0</v>
      </c>
      <c r="H27" s="92">
        <v>0</v>
      </c>
      <c r="I27" s="92">
        <f>0</f>
        <v>0</v>
      </c>
      <c r="J27" s="92">
        <f>0</f>
        <v>0</v>
      </c>
      <c r="K27" s="93">
        <f t="shared" si="1"/>
        <v>30612</v>
      </c>
      <c r="L27" s="121"/>
      <c r="M27" s="69"/>
    </row>
    <row r="28" spans="1:13" s="70" customFormat="1" ht="11.5" x14ac:dyDescent="0.25">
      <c r="A28" s="68" t="s">
        <v>44</v>
      </c>
      <c r="B28" s="136" t="s">
        <v>65</v>
      </c>
      <c r="C28" s="104" t="s">
        <v>56</v>
      </c>
      <c r="D28" s="105">
        <v>1</v>
      </c>
      <c r="E28" s="120">
        <f t="shared" si="0"/>
        <v>323583.3</v>
      </c>
      <c r="F28" s="92">
        <v>0</v>
      </c>
      <c r="G28" s="92">
        <v>39738.300000000003</v>
      </c>
      <c r="H28" s="92">
        <v>283845</v>
      </c>
      <c r="I28" s="92">
        <f>0</f>
        <v>0</v>
      </c>
      <c r="J28" s="92">
        <f>0</f>
        <v>0</v>
      </c>
      <c r="K28" s="93">
        <f t="shared" si="1"/>
        <v>323583.3</v>
      </c>
      <c r="L28" s="121"/>
      <c r="M28" s="69"/>
    </row>
    <row r="29" spans="1:13" s="70" customFormat="1" ht="11.5" x14ac:dyDescent="0.25">
      <c r="A29" s="68" t="s">
        <v>45</v>
      </c>
      <c r="B29" s="136" t="s">
        <v>66</v>
      </c>
      <c r="C29" s="104" t="s">
        <v>56</v>
      </c>
      <c r="D29" s="105">
        <v>1</v>
      </c>
      <c r="E29" s="120">
        <f t="shared" si="0"/>
        <v>44000</v>
      </c>
      <c r="F29" s="92">
        <v>0</v>
      </c>
      <c r="G29" s="92">
        <v>4000</v>
      </c>
      <c r="H29" s="92">
        <v>40000</v>
      </c>
      <c r="I29" s="92">
        <f>0</f>
        <v>0</v>
      </c>
      <c r="J29" s="92">
        <f>0</f>
        <v>0</v>
      </c>
      <c r="K29" s="93">
        <f t="shared" si="1"/>
        <v>44000</v>
      </c>
      <c r="L29" s="121"/>
      <c r="M29" s="69"/>
    </row>
    <row r="30" spans="1:13" s="70" customFormat="1" ht="11.5" x14ac:dyDescent="0.25">
      <c r="A30" s="68" t="s">
        <v>46</v>
      </c>
      <c r="B30" s="136" t="s">
        <v>67</v>
      </c>
      <c r="C30" s="104" t="s">
        <v>56</v>
      </c>
      <c r="D30" s="105">
        <v>1</v>
      </c>
      <c r="E30" s="120">
        <f t="shared" si="0"/>
        <v>116000</v>
      </c>
      <c r="F30" s="92">
        <v>28000</v>
      </c>
      <c r="G30" s="92">
        <v>8000</v>
      </c>
      <c r="H30" s="92">
        <v>80000</v>
      </c>
      <c r="I30" s="92">
        <f>0</f>
        <v>0</v>
      </c>
      <c r="J30" s="92">
        <f>0</f>
        <v>0</v>
      </c>
      <c r="K30" s="93">
        <f t="shared" si="1"/>
        <v>116000</v>
      </c>
      <c r="L30" s="121"/>
      <c r="M30" s="69"/>
    </row>
    <row r="31" spans="1:13" s="70" customFormat="1" ht="11.5" x14ac:dyDescent="0.25">
      <c r="A31" s="68" t="s">
        <v>47</v>
      </c>
      <c r="B31" s="136" t="s">
        <v>68</v>
      </c>
      <c r="C31" s="104" t="s">
        <v>56</v>
      </c>
      <c r="D31" s="105">
        <v>1</v>
      </c>
      <c r="E31" s="120">
        <f t="shared" si="0"/>
        <v>77000</v>
      </c>
      <c r="F31" s="92">
        <v>0</v>
      </c>
      <c r="G31" s="92">
        <v>7000</v>
      </c>
      <c r="H31" s="92">
        <v>70000</v>
      </c>
      <c r="I31" s="92">
        <f>0</f>
        <v>0</v>
      </c>
      <c r="J31" s="92">
        <f>0</f>
        <v>0</v>
      </c>
      <c r="K31" s="93">
        <f t="shared" si="1"/>
        <v>77000</v>
      </c>
      <c r="L31" s="121"/>
      <c r="M31" s="69"/>
    </row>
    <row r="32" spans="1:13" s="70" customFormat="1" ht="11.5" x14ac:dyDescent="0.25">
      <c r="A32" s="68" t="s">
        <v>51</v>
      </c>
      <c r="B32" s="136" t="s">
        <v>69</v>
      </c>
      <c r="C32" s="104" t="s">
        <v>56</v>
      </c>
      <c r="D32" s="105">
        <v>1</v>
      </c>
      <c r="E32" s="120">
        <f t="shared" si="0"/>
        <v>28500</v>
      </c>
      <c r="F32" s="92">
        <v>0</v>
      </c>
      <c r="G32" s="92">
        <v>0</v>
      </c>
      <c r="H32" s="92">
        <v>28500</v>
      </c>
      <c r="I32" s="92">
        <f>0</f>
        <v>0</v>
      </c>
      <c r="J32" s="92">
        <f>0</f>
        <v>0</v>
      </c>
      <c r="K32" s="93">
        <f t="shared" si="1"/>
        <v>28500</v>
      </c>
      <c r="L32" s="121"/>
      <c r="M32" s="69"/>
    </row>
    <row r="33" spans="1:17" s="70" customFormat="1" ht="34.5" x14ac:dyDescent="0.25">
      <c r="A33" s="68" t="s">
        <v>52</v>
      </c>
      <c r="B33" s="136" t="s">
        <v>141</v>
      </c>
      <c r="C33" s="104" t="s">
        <v>56</v>
      </c>
      <c r="D33" s="105">
        <v>1</v>
      </c>
      <c r="E33" s="120">
        <f t="shared" si="0"/>
        <v>200000</v>
      </c>
      <c r="F33" s="92">
        <v>200000</v>
      </c>
      <c r="G33" s="92">
        <v>0</v>
      </c>
      <c r="H33" s="92">
        <v>0</v>
      </c>
      <c r="I33" s="92">
        <f>0</f>
        <v>0</v>
      </c>
      <c r="J33" s="92">
        <f>0</f>
        <v>0</v>
      </c>
      <c r="K33" s="93">
        <f t="shared" si="1"/>
        <v>200000</v>
      </c>
      <c r="L33" s="121"/>
      <c r="M33" s="69"/>
    </row>
    <row r="34" spans="1:17" s="70" customFormat="1" ht="11.5" x14ac:dyDescent="0.25">
      <c r="A34" s="68" t="s">
        <v>53</v>
      </c>
      <c r="B34" s="136" t="s">
        <v>70</v>
      </c>
      <c r="C34" s="104" t="s">
        <v>56</v>
      </c>
      <c r="D34" s="105">
        <v>1</v>
      </c>
      <c r="E34" s="120">
        <f>F34+G34+H34+I34+J34</f>
        <v>95000</v>
      </c>
      <c r="F34" s="92">
        <v>13015</v>
      </c>
      <c r="G34" s="92">
        <v>5415</v>
      </c>
      <c r="H34" s="92">
        <v>76570</v>
      </c>
      <c r="I34" s="92">
        <f>0</f>
        <v>0</v>
      </c>
      <c r="J34" s="92">
        <f>0</f>
        <v>0</v>
      </c>
      <c r="K34" s="93">
        <f t="shared" si="1"/>
        <v>95000</v>
      </c>
      <c r="L34" s="121"/>
      <c r="M34" s="69"/>
    </row>
    <row r="35" spans="1:17" s="70" customFormat="1" ht="11.5" x14ac:dyDescent="0.25">
      <c r="A35" s="68" t="s">
        <v>54</v>
      </c>
      <c r="B35" s="136" t="s">
        <v>71</v>
      </c>
      <c r="C35" s="104" t="s">
        <v>56</v>
      </c>
      <c r="D35" s="105">
        <v>1</v>
      </c>
      <c r="E35" s="120">
        <f t="shared" si="0"/>
        <v>23265</v>
      </c>
      <c r="F35" s="92">
        <v>23265</v>
      </c>
      <c r="G35" s="92">
        <v>0</v>
      </c>
      <c r="H35" s="92">
        <v>0</v>
      </c>
      <c r="I35" s="92">
        <f>0</f>
        <v>0</v>
      </c>
      <c r="J35" s="92">
        <f>0</f>
        <v>0</v>
      </c>
      <c r="K35" s="93">
        <f t="shared" si="1"/>
        <v>23265</v>
      </c>
      <c r="L35" s="121"/>
      <c r="M35" s="69"/>
    </row>
    <row r="36" spans="1:17" s="70" customFormat="1" ht="11.5" x14ac:dyDescent="0.25">
      <c r="A36" s="68" t="s">
        <v>81</v>
      </c>
      <c r="B36" s="103" t="s">
        <v>72</v>
      </c>
      <c r="C36" s="104" t="s">
        <v>56</v>
      </c>
      <c r="D36" s="105">
        <v>1</v>
      </c>
      <c r="E36" s="120">
        <f t="shared" si="0"/>
        <v>47500</v>
      </c>
      <c r="F36" s="106">
        <v>0</v>
      </c>
      <c r="G36" s="106">
        <f>0</f>
        <v>0</v>
      </c>
      <c r="H36" s="106">
        <f>0</f>
        <v>0</v>
      </c>
      <c r="I36" s="106">
        <f>0</f>
        <v>0</v>
      </c>
      <c r="J36" s="106">
        <v>47500</v>
      </c>
      <c r="K36" s="93">
        <f t="shared" si="1"/>
        <v>47500</v>
      </c>
      <c r="L36" s="121"/>
      <c r="M36" s="69"/>
    </row>
    <row r="37" spans="1:17" s="70" customFormat="1" ht="13.15" customHeight="1" thickBot="1" x14ac:dyDescent="0.3">
      <c r="A37" s="107"/>
      <c r="B37" s="73" t="s">
        <v>12</v>
      </c>
      <c r="C37" s="108"/>
      <c r="D37" s="109"/>
      <c r="E37" s="74"/>
      <c r="F37" s="75">
        <f t="shared" ref="F37:K37" si="2">ROUND(SUM(F12:F36),0)</f>
        <v>1084674</v>
      </c>
      <c r="G37" s="137">
        <f t="shared" si="2"/>
        <v>130153</v>
      </c>
      <c r="H37" s="75">
        <f t="shared" si="2"/>
        <v>1234130</v>
      </c>
      <c r="I37" s="75">
        <f t="shared" si="2"/>
        <v>0</v>
      </c>
      <c r="J37" s="75">
        <f t="shared" si="2"/>
        <v>47500</v>
      </c>
      <c r="K37" s="148">
        <f t="shared" si="2"/>
        <v>2496457</v>
      </c>
      <c r="L37" s="69"/>
      <c r="M37" s="76">
        <f>ROUND(SUM(F37:J37),0)</f>
        <v>2496457</v>
      </c>
    </row>
    <row r="38" spans="1:17" s="57" customFormat="1" ht="14.25" customHeight="1" x14ac:dyDescent="0.25">
      <c r="A38" s="77"/>
      <c r="B38" s="84"/>
      <c r="C38" s="80"/>
      <c r="D38" s="80"/>
      <c r="E38" s="80"/>
      <c r="F38" s="80"/>
      <c r="G38" s="80"/>
      <c r="H38" s="80"/>
      <c r="I38" s="80"/>
      <c r="J38" s="80"/>
      <c r="K38" s="80"/>
      <c r="L38" s="71"/>
      <c r="N38" s="58"/>
      <c r="O38" s="58"/>
    </row>
    <row r="39" spans="1:17" s="57" customFormat="1" ht="14.25" customHeight="1" x14ac:dyDescent="0.25">
      <c r="A39" s="77"/>
      <c r="B39" s="84"/>
      <c r="C39" s="80"/>
      <c r="D39" s="80"/>
      <c r="E39" s="80"/>
      <c r="F39" s="80">
        <f>[2]SE!$D$93</f>
        <v>1146424</v>
      </c>
      <c r="G39" s="80">
        <f>[2]SE!$E$93</f>
        <v>130153.3</v>
      </c>
      <c r="H39" s="80">
        <f>[2]SE!$F$95</f>
        <v>1234130</v>
      </c>
      <c r="I39" s="80"/>
      <c r="J39" s="80"/>
      <c r="K39" s="80">
        <f>[2]SE!$C$99</f>
        <v>2598207.2999999998</v>
      </c>
      <c r="L39" s="71"/>
      <c r="N39" s="58"/>
      <c r="O39" s="58"/>
    </row>
    <row r="40" spans="1:17" s="57" customFormat="1" ht="14.25" customHeight="1" x14ac:dyDescent="0.3">
      <c r="A40" s="77"/>
      <c r="B40" s="84"/>
      <c r="C40" s="80"/>
      <c r="D40" s="80"/>
      <c r="E40" s="80"/>
      <c r="F40" s="80"/>
      <c r="G40" s="80"/>
      <c r="H40" s="80"/>
      <c r="I40" s="80"/>
      <c r="J40" s="80"/>
      <c r="K40" s="110"/>
      <c r="L40" s="71"/>
      <c r="N40" s="58"/>
      <c r="O40" s="58"/>
    </row>
    <row r="41" spans="1:17" s="57" customFormat="1" ht="14.25" customHeight="1" x14ac:dyDescent="0.25">
      <c r="A41" s="77"/>
      <c r="B41" s="84"/>
      <c r="C41" s="80"/>
      <c r="D41" s="80"/>
      <c r="E41" s="80"/>
      <c r="F41" s="80"/>
      <c r="G41" s="80"/>
      <c r="H41" s="80"/>
      <c r="I41" s="80"/>
      <c r="J41" s="80"/>
      <c r="K41" s="80"/>
      <c r="L41" s="71"/>
      <c r="N41" s="58"/>
      <c r="O41" s="58"/>
    </row>
    <row r="42" spans="1:17" s="113" customFormat="1" ht="14.25" customHeight="1" x14ac:dyDescent="0.3">
      <c r="A42" s="23"/>
      <c r="B42" s="111" t="s">
        <v>73</v>
      </c>
      <c r="C42" s="80"/>
      <c r="D42" s="80"/>
      <c r="E42" s="80"/>
      <c r="F42" s="80"/>
      <c r="G42" s="80"/>
      <c r="H42" s="80"/>
      <c r="I42" s="80"/>
      <c r="J42" s="80"/>
      <c r="K42" s="80"/>
      <c r="L42" s="112"/>
      <c r="O42" s="114"/>
      <c r="P42" s="114"/>
      <c r="Q42" s="114"/>
    </row>
    <row r="43" spans="1:17" s="113" customFormat="1" ht="14.25" customHeight="1" x14ac:dyDescent="0.25">
      <c r="A43" s="23" t="s">
        <v>78</v>
      </c>
      <c r="B43" s="115" t="s">
        <v>177</v>
      </c>
      <c r="C43" s="116" t="s">
        <v>13</v>
      </c>
      <c r="D43" s="116">
        <v>1</v>
      </c>
      <c r="E43" s="116"/>
      <c r="F43" s="116"/>
      <c r="G43" s="116"/>
      <c r="H43" s="116"/>
      <c r="I43" s="116"/>
      <c r="J43" s="116"/>
      <c r="K43" s="116">
        <v>7200</v>
      </c>
      <c r="L43" s="112"/>
      <c r="O43" s="114"/>
      <c r="P43" s="114"/>
      <c r="Q43" s="114"/>
    </row>
    <row r="44" spans="1:17" s="113" customFormat="1" ht="14.25" customHeight="1" x14ac:dyDescent="0.25">
      <c r="A44" s="23" t="s">
        <v>79</v>
      </c>
      <c r="B44" s="115" t="s">
        <v>144</v>
      </c>
      <c r="C44" s="116" t="s">
        <v>13</v>
      </c>
      <c r="D44" s="116">
        <v>1</v>
      </c>
      <c r="E44" s="116"/>
      <c r="F44" s="116"/>
      <c r="G44" s="116"/>
      <c r="H44" s="116"/>
      <c r="I44" s="116"/>
      <c r="J44" s="116"/>
      <c r="K44" s="116">
        <v>80000</v>
      </c>
      <c r="L44" s="112"/>
      <c r="O44" s="114"/>
      <c r="P44" s="114"/>
      <c r="Q44" s="114"/>
    </row>
    <row r="45" spans="1:17" s="57" customFormat="1" ht="14.25" customHeight="1" x14ac:dyDescent="0.25">
      <c r="A45" s="77"/>
      <c r="B45" s="84"/>
      <c r="C45" s="80"/>
      <c r="D45" s="80"/>
      <c r="E45" s="80"/>
      <c r="F45" s="80"/>
      <c r="G45" s="80"/>
      <c r="H45" s="80"/>
      <c r="I45" s="80"/>
      <c r="J45" s="80"/>
      <c r="K45" s="80"/>
      <c r="L45" s="71"/>
      <c r="N45" s="58"/>
      <c r="O45" s="58"/>
    </row>
    <row r="46" spans="1:17" s="57" customFormat="1" ht="14.25" customHeight="1" x14ac:dyDescent="0.25">
      <c r="A46" s="77"/>
      <c r="B46" s="84"/>
      <c r="C46" s="80"/>
      <c r="D46" s="80"/>
      <c r="E46" s="80"/>
      <c r="F46" s="80"/>
      <c r="G46" s="80"/>
      <c r="H46" s="80"/>
      <c r="I46" s="80"/>
      <c r="J46" s="80"/>
      <c r="K46" s="80"/>
      <c r="L46" s="71"/>
      <c r="N46" s="58"/>
      <c r="O46" s="58"/>
    </row>
    <row r="47" spans="1:17" s="57" customFormat="1" ht="14.25" customHeight="1" x14ac:dyDescent="0.25">
      <c r="B47" s="150" t="s">
        <v>174</v>
      </c>
      <c r="C47" s="80"/>
      <c r="D47" s="80"/>
      <c r="E47" s="151"/>
      <c r="F47" s="81"/>
      <c r="G47" s="80"/>
      <c r="H47" s="80"/>
      <c r="I47" s="80"/>
      <c r="J47" s="80"/>
      <c r="K47" s="80"/>
      <c r="L47" s="71"/>
      <c r="N47" s="58"/>
      <c r="O47" s="58"/>
    </row>
    <row r="48" spans="1:17" s="57" customFormat="1" ht="14.25" customHeight="1" x14ac:dyDescent="0.25">
      <c r="A48" s="77" t="s">
        <v>175</v>
      </c>
      <c r="B48" s="115" t="s">
        <v>176</v>
      </c>
      <c r="C48" s="116"/>
      <c r="D48" s="116"/>
      <c r="E48" s="152"/>
      <c r="F48" s="153"/>
      <c r="G48" s="116"/>
      <c r="H48" s="116"/>
      <c r="I48" s="116"/>
      <c r="J48" s="116"/>
      <c r="K48" s="116">
        <v>61750</v>
      </c>
      <c r="L48" s="71"/>
      <c r="N48" s="58"/>
      <c r="O48" s="58"/>
    </row>
    <row r="49" spans="1:15" s="57" customFormat="1" ht="14.25" customHeight="1" x14ac:dyDescent="0.25">
      <c r="A49" s="77"/>
      <c r="B49" s="84"/>
      <c r="C49" s="80"/>
      <c r="D49" s="80"/>
      <c r="E49" s="80"/>
      <c r="F49" s="80"/>
      <c r="G49" s="80"/>
      <c r="H49" s="80"/>
      <c r="I49" s="80"/>
      <c r="J49" s="80"/>
      <c r="K49" s="80"/>
      <c r="L49" s="71"/>
      <c r="N49" s="58"/>
      <c r="O49" s="58"/>
    </row>
    <row r="50" spans="1:15" s="57" customFormat="1" ht="14.25" customHeight="1" x14ac:dyDescent="0.25">
      <c r="A50" s="77"/>
      <c r="B50" s="84"/>
      <c r="C50" s="80"/>
      <c r="D50" s="80"/>
      <c r="E50" s="80"/>
      <c r="F50" s="80"/>
      <c r="G50" s="80"/>
      <c r="H50" s="80"/>
      <c r="I50" s="80"/>
      <c r="J50" s="80"/>
      <c r="K50" s="80"/>
      <c r="L50" s="71"/>
      <c r="N50" s="58"/>
      <c r="O50" s="58"/>
    </row>
    <row r="51" spans="1:15" s="57" customFormat="1" ht="14.25" customHeight="1" x14ac:dyDescent="0.25">
      <c r="A51" s="77" t="s">
        <v>178</v>
      </c>
      <c r="B51" s="84" t="s">
        <v>179</v>
      </c>
      <c r="C51" s="80"/>
      <c r="D51" s="80"/>
      <c r="E51" s="80"/>
      <c r="F51" s="80"/>
      <c r="G51" s="80"/>
      <c r="H51" s="80"/>
      <c r="I51" s="80"/>
      <c r="J51" s="80"/>
      <c r="K51" s="80"/>
      <c r="L51" s="71"/>
      <c r="N51" s="58"/>
      <c r="O51" s="58"/>
    </row>
    <row r="52" spans="1:15" s="57" customFormat="1" ht="14.25" customHeight="1" x14ac:dyDescent="0.25">
      <c r="A52" s="77"/>
      <c r="B52" s="115" t="s">
        <v>176</v>
      </c>
      <c r="C52" s="116"/>
      <c r="D52" s="116"/>
      <c r="E52" s="116"/>
      <c r="F52" s="116"/>
      <c r="G52" s="116"/>
      <c r="H52" s="116"/>
      <c r="I52" s="116"/>
      <c r="J52" s="116"/>
      <c r="K52" s="116">
        <v>18178</v>
      </c>
      <c r="L52" s="71"/>
      <c r="N52" s="58"/>
      <c r="O52" s="58"/>
    </row>
    <row r="53" spans="1:15" s="57" customFormat="1" ht="14.25" customHeight="1" x14ac:dyDescent="0.25">
      <c r="A53" s="77"/>
      <c r="B53" s="84"/>
      <c r="C53" s="80"/>
      <c r="D53" s="80"/>
      <c r="E53" s="80"/>
      <c r="F53" s="80"/>
      <c r="G53" s="80"/>
      <c r="H53" s="80"/>
      <c r="I53" s="80"/>
      <c r="J53" s="80"/>
      <c r="K53" s="80"/>
      <c r="L53" s="71"/>
      <c r="N53" s="58"/>
      <c r="O53" s="58"/>
    </row>
    <row r="54" spans="1:15" s="57" customFormat="1" ht="14.25" customHeight="1" x14ac:dyDescent="0.25">
      <c r="A54" s="77"/>
      <c r="B54" s="84"/>
      <c r="C54" s="80"/>
      <c r="D54" s="80"/>
      <c r="E54" s="80"/>
      <c r="F54" s="80"/>
      <c r="G54" s="80"/>
      <c r="H54" s="80"/>
      <c r="I54" s="80"/>
      <c r="J54" s="80"/>
      <c r="K54" s="80"/>
      <c r="L54" s="71"/>
      <c r="N54" s="58"/>
      <c r="O54" s="58"/>
    </row>
    <row r="55" spans="1:15" s="57" customFormat="1" ht="14.25" customHeight="1" x14ac:dyDescent="0.25">
      <c r="A55" s="77"/>
      <c r="B55" s="84"/>
      <c r="C55" s="80"/>
      <c r="D55" s="80"/>
      <c r="E55" s="80"/>
      <c r="F55" s="80"/>
      <c r="G55" s="80"/>
      <c r="H55" s="80"/>
      <c r="I55" s="80"/>
      <c r="J55" s="80"/>
      <c r="K55" s="80"/>
      <c r="L55" s="71"/>
      <c r="N55" s="58"/>
      <c r="O55" s="58"/>
    </row>
    <row r="56" spans="1:15" s="57" customFormat="1" ht="14.25" customHeight="1" x14ac:dyDescent="0.25">
      <c r="A56" s="77"/>
      <c r="B56" s="84"/>
      <c r="C56" s="80"/>
      <c r="D56" s="80"/>
      <c r="E56" s="80"/>
      <c r="F56" s="80"/>
      <c r="G56" s="80"/>
      <c r="H56" s="80"/>
      <c r="I56" s="80"/>
      <c r="J56" s="80"/>
      <c r="K56" s="80"/>
      <c r="L56" s="71"/>
      <c r="N56" s="58"/>
      <c r="O56" s="58"/>
    </row>
    <row r="57" spans="1:15" s="57" customFormat="1" ht="14.25" customHeight="1" x14ac:dyDescent="0.25">
      <c r="A57" s="77"/>
      <c r="B57" s="84"/>
      <c r="C57" s="80"/>
      <c r="D57" s="80"/>
      <c r="E57" s="80"/>
      <c r="F57" s="80"/>
      <c r="G57" s="80"/>
      <c r="H57" s="80"/>
      <c r="I57" s="80"/>
      <c r="J57" s="80"/>
      <c r="K57" s="80"/>
      <c r="L57" s="71"/>
      <c r="N57" s="58"/>
      <c r="O57" s="58"/>
    </row>
    <row r="58" spans="1:15" s="57" customFormat="1" ht="14.25" customHeight="1" x14ac:dyDescent="0.25">
      <c r="A58" s="77"/>
      <c r="B58" s="84"/>
      <c r="C58" s="80"/>
      <c r="D58" s="80"/>
      <c r="E58" s="80"/>
      <c r="F58" s="80"/>
      <c r="G58" s="80"/>
      <c r="H58" s="80"/>
      <c r="I58" s="80"/>
      <c r="J58" s="80"/>
      <c r="K58" s="80"/>
      <c r="L58" s="71"/>
      <c r="N58" s="58"/>
      <c r="O58" s="58"/>
    </row>
    <row r="59" spans="1:15" s="57" customFormat="1" ht="14.25" customHeight="1" x14ac:dyDescent="0.25">
      <c r="A59" s="77"/>
      <c r="B59" s="84"/>
      <c r="C59" s="80"/>
      <c r="D59" s="80"/>
      <c r="E59" s="80"/>
      <c r="F59" s="80"/>
      <c r="G59" s="80"/>
      <c r="H59" s="80"/>
      <c r="I59" s="80"/>
      <c r="J59" s="80"/>
      <c r="K59" s="80"/>
      <c r="L59" s="71"/>
      <c r="N59" s="58"/>
      <c r="O59" s="58"/>
    </row>
    <row r="60" spans="1:15" s="57" customFormat="1" ht="14.25" customHeight="1" x14ac:dyDescent="0.25">
      <c r="A60" s="77"/>
      <c r="B60" s="84"/>
      <c r="C60" s="80"/>
      <c r="D60" s="80"/>
      <c r="E60" s="80"/>
      <c r="F60" s="80"/>
      <c r="G60" s="80"/>
      <c r="H60" s="80"/>
      <c r="I60" s="80"/>
      <c r="J60" s="80"/>
      <c r="K60" s="80"/>
      <c r="L60" s="71"/>
      <c r="N60" s="58"/>
      <c r="O60" s="58"/>
    </row>
    <row r="61" spans="1:15" s="57" customFormat="1" ht="14.25" customHeight="1" x14ac:dyDescent="0.25">
      <c r="A61" s="77"/>
      <c r="B61" s="84"/>
      <c r="C61" s="80"/>
      <c r="D61" s="80"/>
      <c r="E61" s="80"/>
      <c r="F61" s="80"/>
      <c r="G61" s="80"/>
      <c r="H61" s="80"/>
      <c r="I61" s="80"/>
      <c r="J61" s="80"/>
      <c r="K61" s="80"/>
      <c r="L61" s="71"/>
      <c r="N61" s="58"/>
      <c r="O61" s="58"/>
    </row>
    <row r="62" spans="1:15" s="57" customFormat="1" ht="14.25" customHeight="1" x14ac:dyDescent="0.25">
      <c r="A62" s="77"/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71"/>
      <c r="N62" s="58"/>
      <c r="O62" s="58"/>
    </row>
    <row r="63" spans="1:15" s="57" customFormat="1" ht="14.25" customHeight="1" x14ac:dyDescent="0.25">
      <c r="A63" s="77"/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71"/>
      <c r="N63" s="58"/>
      <c r="O63" s="58"/>
    </row>
    <row r="64" spans="1:15" s="57" customFormat="1" ht="14.25" customHeight="1" x14ac:dyDescent="0.25">
      <c r="A64" s="77"/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71"/>
      <c r="N64" s="58"/>
      <c r="O64" s="58"/>
    </row>
    <row r="65" spans="1:15" s="57" customFormat="1" ht="14.25" customHeight="1" x14ac:dyDescent="0.25">
      <c r="A65" s="77"/>
      <c r="B65" s="84"/>
      <c r="C65" s="80"/>
      <c r="D65" s="80"/>
      <c r="E65" s="80"/>
      <c r="F65" s="80"/>
      <c r="G65" s="80"/>
      <c r="H65" s="80"/>
      <c r="I65" s="80"/>
      <c r="J65" s="80"/>
      <c r="K65" s="80"/>
      <c r="L65" s="71"/>
      <c r="N65" s="58"/>
      <c r="O65" s="58"/>
    </row>
    <row r="66" spans="1:15" s="57" customFormat="1" ht="14.25" customHeight="1" x14ac:dyDescent="0.25">
      <c r="A66" s="77"/>
      <c r="B66" s="84"/>
      <c r="C66" s="80"/>
      <c r="D66" s="80"/>
      <c r="E66" s="80"/>
      <c r="F66" s="80"/>
      <c r="G66" s="80"/>
      <c r="H66" s="80"/>
      <c r="I66" s="80"/>
      <c r="J66" s="80"/>
      <c r="K66" s="80"/>
      <c r="L66" s="71"/>
      <c r="N66" s="58"/>
      <c r="O66" s="58"/>
    </row>
    <row r="67" spans="1:15" s="57" customFormat="1" ht="14.25" customHeight="1" x14ac:dyDescent="0.25">
      <c r="A67" s="77"/>
      <c r="B67" s="84"/>
      <c r="C67" s="80"/>
      <c r="D67" s="80"/>
      <c r="E67" s="80"/>
      <c r="F67" s="80"/>
      <c r="G67" s="80"/>
      <c r="H67" s="80"/>
      <c r="I67" s="80"/>
      <c r="J67" s="80"/>
      <c r="K67" s="80"/>
      <c r="L67" s="71"/>
      <c r="N67" s="58"/>
      <c r="O67" s="58"/>
    </row>
    <row r="68" spans="1:15" s="57" customFormat="1" ht="14.25" customHeight="1" x14ac:dyDescent="0.25">
      <c r="A68" s="77"/>
      <c r="B68" s="84"/>
      <c r="C68" s="80"/>
      <c r="D68" s="80"/>
      <c r="E68" s="80"/>
      <c r="F68" s="80"/>
      <c r="G68" s="80"/>
      <c r="H68" s="80"/>
      <c r="I68" s="80"/>
      <c r="J68" s="80"/>
      <c r="K68" s="80"/>
      <c r="L68" s="71"/>
      <c r="N68" s="58"/>
      <c r="O68" s="58"/>
    </row>
    <row r="69" spans="1:15" s="57" customFormat="1" ht="14.25" customHeight="1" x14ac:dyDescent="0.25">
      <c r="A69" s="77"/>
      <c r="B69" s="84"/>
      <c r="C69" s="80"/>
      <c r="D69" s="80"/>
      <c r="E69" s="80"/>
      <c r="F69" s="80"/>
      <c r="G69" s="80"/>
      <c r="H69" s="80"/>
      <c r="I69" s="80"/>
      <c r="J69" s="80"/>
      <c r="K69" s="80"/>
      <c r="L69" s="71"/>
      <c r="N69" s="58"/>
      <c r="O69" s="58"/>
    </row>
    <row r="70" spans="1:15" s="57" customFormat="1" ht="14.25" customHeight="1" x14ac:dyDescent="0.25">
      <c r="A70" s="77"/>
      <c r="B70" s="84"/>
      <c r="C70" s="80"/>
      <c r="D70" s="80"/>
      <c r="E70" s="80"/>
      <c r="F70" s="80"/>
      <c r="G70" s="80"/>
      <c r="H70" s="80"/>
      <c r="I70" s="80"/>
      <c r="J70" s="80"/>
      <c r="K70" s="80"/>
      <c r="L70" s="71"/>
      <c r="N70" s="58"/>
      <c r="O70" s="58"/>
    </row>
    <row r="71" spans="1:15" s="57" customFormat="1" ht="14.25" customHeight="1" x14ac:dyDescent="0.25">
      <c r="A71" s="77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71"/>
      <c r="N71" s="58"/>
      <c r="O71" s="58"/>
    </row>
    <row r="72" spans="1:15" s="57" customFormat="1" ht="14.25" customHeight="1" x14ac:dyDescent="0.25">
      <c r="A72" s="77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71"/>
      <c r="N72" s="58"/>
      <c r="O72" s="58"/>
    </row>
    <row r="73" spans="1:15" s="57" customFormat="1" ht="14.25" customHeight="1" x14ac:dyDescent="0.25">
      <c r="A73" s="77"/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71"/>
      <c r="N73" s="58"/>
      <c r="O73" s="58"/>
    </row>
    <row r="74" spans="1:15" s="57" customFormat="1" ht="14.25" customHeight="1" x14ac:dyDescent="0.25">
      <c r="A74" s="77"/>
      <c r="B74" s="84"/>
      <c r="C74" s="80"/>
      <c r="D74" s="80"/>
      <c r="E74" s="80"/>
      <c r="F74" s="80"/>
      <c r="G74" s="80"/>
      <c r="H74" s="80"/>
      <c r="I74" s="80"/>
      <c r="J74" s="80"/>
      <c r="K74" s="80"/>
      <c r="L74" s="71"/>
      <c r="N74" s="58"/>
      <c r="O74" s="58"/>
    </row>
    <row r="75" spans="1:15" s="57" customFormat="1" ht="14.25" customHeight="1" x14ac:dyDescent="0.25">
      <c r="A75" s="77"/>
      <c r="B75" s="84"/>
      <c r="C75" s="80"/>
      <c r="D75" s="80"/>
      <c r="E75" s="80"/>
      <c r="F75" s="80"/>
      <c r="G75" s="80"/>
      <c r="H75" s="80"/>
      <c r="I75" s="80"/>
      <c r="J75" s="80"/>
      <c r="K75" s="80"/>
      <c r="L75" s="71"/>
      <c r="N75" s="58"/>
      <c r="O75" s="58"/>
    </row>
    <row r="76" spans="1:15" s="57" customFormat="1" ht="14.25" customHeight="1" x14ac:dyDescent="0.25">
      <c r="A76" s="77"/>
      <c r="B76" s="84"/>
      <c r="C76" s="80"/>
      <c r="D76" s="80"/>
      <c r="E76" s="80"/>
      <c r="F76" s="80"/>
      <c r="G76" s="80"/>
      <c r="H76" s="80"/>
      <c r="I76" s="80"/>
      <c r="J76" s="80"/>
      <c r="K76" s="80"/>
      <c r="L76" s="71"/>
      <c r="N76" s="58"/>
      <c r="O76" s="58"/>
    </row>
    <row r="77" spans="1:15" s="57" customFormat="1" ht="14.25" customHeight="1" x14ac:dyDescent="0.25">
      <c r="A77" s="77"/>
      <c r="B77" s="84"/>
      <c r="C77" s="80"/>
      <c r="D77" s="80"/>
      <c r="E77" s="80"/>
      <c r="F77" s="80"/>
      <c r="G77" s="80"/>
      <c r="H77" s="80"/>
      <c r="I77" s="80"/>
      <c r="J77" s="80"/>
      <c r="K77" s="80"/>
      <c r="L77" s="71"/>
      <c r="N77" s="58"/>
      <c r="O77" s="58"/>
    </row>
    <row r="78" spans="1:15" s="57" customFormat="1" ht="14.25" customHeight="1" x14ac:dyDescent="0.25">
      <c r="A78" s="77"/>
      <c r="B78" s="84"/>
      <c r="C78" s="80"/>
      <c r="D78" s="80"/>
      <c r="E78" s="80"/>
      <c r="F78" s="80"/>
      <c r="G78" s="80"/>
      <c r="H78" s="80"/>
      <c r="I78" s="80"/>
      <c r="J78" s="80"/>
      <c r="K78" s="80"/>
      <c r="L78" s="71"/>
      <c r="N78" s="58"/>
      <c r="O78" s="58"/>
    </row>
    <row r="79" spans="1:15" s="57" customFormat="1" ht="14.25" customHeight="1" x14ac:dyDescent="0.25">
      <c r="A79" s="77"/>
      <c r="B79" s="84"/>
      <c r="C79" s="80"/>
      <c r="D79" s="80"/>
      <c r="E79" s="80"/>
      <c r="F79" s="80"/>
      <c r="G79" s="80"/>
      <c r="H79" s="80"/>
      <c r="I79" s="80"/>
      <c r="J79" s="80"/>
      <c r="K79" s="80"/>
      <c r="L79" s="71"/>
      <c r="N79" s="58"/>
      <c r="O79" s="58"/>
    </row>
    <row r="80" spans="1:15" s="57" customFormat="1" ht="14.25" customHeight="1" x14ac:dyDescent="0.25">
      <c r="A80" s="77"/>
      <c r="B80" s="84"/>
      <c r="C80" s="80"/>
      <c r="D80" s="80"/>
      <c r="E80" s="80"/>
      <c r="F80" s="80"/>
      <c r="G80" s="80"/>
      <c r="H80" s="80"/>
      <c r="I80" s="80"/>
      <c r="J80" s="80"/>
      <c r="K80" s="80"/>
      <c r="L80" s="71"/>
      <c r="N80" s="58"/>
      <c r="O80" s="58"/>
    </row>
    <row r="81" spans="1:15" s="57" customFormat="1" ht="14.25" customHeight="1" x14ac:dyDescent="0.25">
      <c r="A81" s="77"/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71"/>
      <c r="N81" s="58"/>
      <c r="O81" s="58"/>
    </row>
    <row r="82" spans="1:15" s="57" customFormat="1" ht="14.25" customHeight="1" x14ac:dyDescent="0.25">
      <c r="A82" s="77"/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71"/>
      <c r="N82" s="58"/>
      <c r="O82" s="58"/>
    </row>
    <row r="83" spans="1:15" s="57" customFormat="1" ht="14.25" customHeight="1" x14ac:dyDescent="0.25">
      <c r="A83" s="77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71"/>
      <c r="N83" s="58"/>
      <c r="O83" s="58"/>
    </row>
    <row r="84" spans="1:15" s="57" customFormat="1" ht="14.25" customHeight="1" x14ac:dyDescent="0.25">
      <c r="A84" s="77"/>
      <c r="B84" s="84"/>
      <c r="C84" s="80"/>
      <c r="D84" s="80"/>
      <c r="E84" s="80"/>
      <c r="F84" s="80"/>
      <c r="G84" s="80"/>
      <c r="H84" s="80"/>
      <c r="I84" s="80"/>
      <c r="J84" s="80"/>
      <c r="K84" s="80"/>
      <c r="L84" s="71"/>
      <c r="N84" s="58"/>
      <c r="O84" s="58"/>
    </row>
    <row r="85" spans="1:15" s="57" customFormat="1" ht="14.25" customHeight="1" x14ac:dyDescent="0.25">
      <c r="A85" s="77"/>
      <c r="B85" s="84"/>
      <c r="C85" s="80"/>
      <c r="D85" s="80"/>
      <c r="E85" s="80"/>
      <c r="F85" s="80"/>
      <c r="G85" s="80"/>
      <c r="H85" s="80"/>
      <c r="I85" s="80"/>
      <c r="J85" s="80"/>
      <c r="K85" s="80"/>
      <c r="L85" s="71"/>
      <c r="N85" s="58"/>
      <c r="O85" s="58"/>
    </row>
    <row r="86" spans="1:15" s="57" customFormat="1" ht="14.25" customHeight="1" x14ac:dyDescent="0.25">
      <c r="A86" s="77"/>
      <c r="B86" s="84"/>
      <c r="C86" s="80"/>
      <c r="D86" s="80"/>
      <c r="E86" s="80"/>
      <c r="F86" s="80"/>
      <c r="G86" s="80"/>
      <c r="H86" s="80"/>
      <c r="I86" s="80"/>
      <c r="J86" s="80"/>
      <c r="K86" s="80"/>
      <c r="L86" s="71"/>
      <c r="N86" s="58"/>
      <c r="O86" s="58"/>
    </row>
    <row r="87" spans="1:15" s="57" customFormat="1" ht="14.25" customHeight="1" x14ac:dyDescent="0.25">
      <c r="A87" s="77"/>
      <c r="B87" s="84"/>
      <c r="C87" s="80"/>
      <c r="D87" s="80"/>
      <c r="E87" s="80"/>
      <c r="F87" s="80"/>
      <c r="G87" s="80"/>
      <c r="H87" s="80"/>
      <c r="I87" s="80"/>
      <c r="J87" s="80"/>
      <c r="K87" s="80"/>
      <c r="L87" s="71"/>
      <c r="N87" s="58"/>
      <c r="O87" s="58"/>
    </row>
    <row r="88" spans="1:15" s="57" customFormat="1" ht="14.25" customHeight="1" x14ac:dyDescent="0.25">
      <c r="A88" s="77"/>
      <c r="B88" s="84"/>
      <c r="C88" s="80"/>
      <c r="D88" s="80"/>
      <c r="E88" s="80"/>
      <c r="F88" s="80"/>
      <c r="G88" s="80"/>
      <c r="H88" s="80"/>
      <c r="I88" s="80"/>
      <c r="J88" s="80"/>
      <c r="K88" s="80"/>
      <c r="L88" s="71"/>
      <c r="N88" s="58"/>
      <c r="O88" s="58"/>
    </row>
    <row r="89" spans="1:15" s="57" customFormat="1" ht="14.25" customHeight="1" x14ac:dyDescent="0.25">
      <c r="A89" s="77"/>
      <c r="B89" s="84"/>
      <c r="C89" s="80"/>
      <c r="D89" s="80"/>
      <c r="E89" s="80"/>
      <c r="F89" s="80"/>
      <c r="G89" s="80"/>
      <c r="H89" s="80"/>
      <c r="I89" s="80"/>
      <c r="J89" s="80"/>
      <c r="K89" s="80"/>
      <c r="L89" s="71"/>
      <c r="N89" s="58"/>
      <c r="O89" s="58"/>
    </row>
    <row r="90" spans="1:15" s="57" customFormat="1" ht="14.25" customHeight="1" x14ac:dyDescent="0.25">
      <c r="A90" s="77"/>
      <c r="B90" s="84"/>
      <c r="C90" s="80"/>
      <c r="D90" s="80"/>
      <c r="E90" s="80"/>
      <c r="F90" s="80"/>
      <c r="G90" s="80"/>
      <c r="H90" s="80"/>
      <c r="I90" s="80"/>
      <c r="J90" s="80"/>
      <c r="K90" s="80"/>
      <c r="L90" s="71"/>
      <c r="N90" s="58"/>
      <c r="O90" s="58"/>
    </row>
    <row r="91" spans="1:15" s="57" customFormat="1" ht="14.25" customHeight="1" x14ac:dyDescent="0.25">
      <c r="A91" s="77"/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71"/>
      <c r="N91" s="58"/>
      <c r="O91" s="58"/>
    </row>
    <row r="92" spans="1:15" s="57" customFormat="1" ht="14.25" customHeight="1" x14ac:dyDescent="0.25">
      <c r="A92" s="77"/>
      <c r="B92" s="84"/>
      <c r="C92" s="80"/>
      <c r="D92" s="80"/>
      <c r="E92" s="80"/>
      <c r="F92" s="80"/>
      <c r="G92" s="80"/>
      <c r="H92" s="80"/>
      <c r="I92" s="80"/>
      <c r="J92" s="80"/>
      <c r="K92" s="80"/>
      <c r="L92" s="71"/>
      <c r="N92" s="58"/>
      <c r="O92" s="58"/>
    </row>
    <row r="93" spans="1:15" s="57" customFormat="1" ht="14.25" customHeight="1" x14ac:dyDescent="0.25">
      <c r="A93" s="77"/>
      <c r="B93" s="84"/>
      <c r="C93" s="80"/>
      <c r="D93" s="80"/>
      <c r="E93" s="80"/>
      <c r="F93" s="80"/>
      <c r="G93" s="80"/>
      <c r="H93" s="80"/>
      <c r="I93" s="80"/>
      <c r="J93" s="80"/>
      <c r="K93" s="80"/>
      <c r="L93" s="71"/>
      <c r="N93" s="58"/>
      <c r="O93" s="58"/>
    </row>
    <row r="94" spans="1:15" s="57" customFormat="1" ht="14.25" customHeight="1" x14ac:dyDescent="0.25">
      <c r="A94" s="77"/>
      <c r="B94" s="84"/>
      <c r="C94" s="80"/>
      <c r="D94" s="80"/>
      <c r="E94" s="80"/>
      <c r="F94" s="80"/>
      <c r="G94" s="80"/>
      <c r="H94" s="80"/>
      <c r="I94" s="80"/>
      <c r="J94" s="80"/>
      <c r="K94" s="80"/>
      <c r="L94" s="71"/>
      <c r="N94" s="58"/>
      <c r="O94" s="58"/>
    </row>
    <row r="95" spans="1:15" s="57" customFormat="1" ht="14.25" customHeight="1" x14ac:dyDescent="0.25">
      <c r="A95" s="77"/>
      <c r="B95" s="84"/>
      <c r="C95" s="80"/>
      <c r="D95" s="80"/>
      <c r="E95" s="80"/>
      <c r="F95" s="80"/>
      <c r="G95" s="80"/>
      <c r="H95" s="80"/>
      <c r="I95" s="80"/>
      <c r="J95" s="80"/>
      <c r="K95" s="80"/>
      <c r="L95" s="71"/>
      <c r="N95" s="58"/>
      <c r="O95" s="58"/>
    </row>
    <row r="96" spans="1:15" s="57" customFormat="1" ht="14.25" customHeight="1" x14ac:dyDescent="0.25">
      <c r="A96" s="77"/>
      <c r="B96" s="84"/>
      <c r="C96" s="80"/>
      <c r="D96" s="80"/>
      <c r="E96" s="80"/>
      <c r="F96" s="80"/>
      <c r="G96" s="80"/>
      <c r="H96" s="80"/>
      <c r="I96" s="80"/>
      <c r="J96" s="80"/>
      <c r="K96" s="80"/>
      <c r="L96" s="71"/>
      <c r="N96" s="58"/>
      <c r="O96" s="58"/>
    </row>
    <row r="97" spans="1:15" s="57" customFormat="1" ht="14.25" customHeight="1" x14ac:dyDescent="0.25">
      <c r="A97" s="77"/>
      <c r="B97" s="84"/>
      <c r="C97" s="80"/>
      <c r="D97" s="80"/>
      <c r="E97" s="80"/>
      <c r="F97" s="80"/>
      <c r="G97" s="80"/>
      <c r="H97" s="80"/>
      <c r="I97" s="80"/>
      <c r="J97" s="80"/>
      <c r="K97" s="80"/>
      <c r="L97" s="71"/>
      <c r="N97" s="58"/>
      <c r="O97" s="58"/>
    </row>
    <row r="98" spans="1:15" s="57" customFormat="1" ht="14.25" customHeight="1" x14ac:dyDescent="0.25">
      <c r="A98" s="77"/>
      <c r="B98" s="84"/>
      <c r="C98" s="80"/>
      <c r="D98" s="80"/>
      <c r="E98" s="80"/>
      <c r="F98" s="80"/>
      <c r="G98" s="80"/>
      <c r="H98" s="80"/>
      <c r="I98" s="80"/>
      <c r="J98" s="80"/>
      <c r="K98" s="80"/>
      <c r="L98" s="71"/>
      <c r="N98" s="58"/>
      <c r="O98" s="58"/>
    </row>
    <row r="99" spans="1:15" s="57" customFormat="1" ht="14.25" customHeight="1" x14ac:dyDescent="0.25">
      <c r="A99" s="77"/>
      <c r="B99" s="84"/>
      <c r="C99" s="80"/>
      <c r="D99" s="80"/>
      <c r="E99" s="80"/>
      <c r="F99" s="80"/>
      <c r="G99" s="80"/>
      <c r="H99" s="80"/>
      <c r="I99" s="80"/>
      <c r="J99" s="80"/>
      <c r="K99" s="80"/>
      <c r="L99" s="71"/>
      <c r="N99" s="58"/>
      <c r="O99" s="58"/>
    </row>
    <row r="100" spans="1:15" s="57" customFormat="1" ht="14.25" customHeight="1" x14ac:dyDescent="0.25">
      <c r="A100" s="77"/>
      <c r="B100" s="84"/>
      <c r="C100" s="80"/>
      <c r="D100" s="80"/>
      <c r="E100" s="80"/>
      <c r="F100" s="80"/>
      <c r="G100" s="80"/>
      <c r="H100" s="80"/>
      <c r="I100" s="80"/>
      <c r="J100" s="80"/>
      <c r="K100" s="80"/>
      <c r="L100" s="71"/>
      <c r="N100" s="58"/>
      <c r="O100" s="58"/>
    </row>
    <row r="101" spans="1:15" s="57" customFormat="1" ht="14.25" customHeight="1" x14ac:dyDescent="0.25">
      <c r="A101" s="77"/>
      <c r="B101" s="84"/>
      <c r="C101" s="80"/>
      <c r="D101" s="80"/>
      <c r="E101" s="80"/>
      <c r="F101" s="80"/>
      <c r="G101" s="80"/>
      <c r="H101" s="80"/>
      <c r="I101" s="80"/>
      <c r="J101" s="80"/>
      <c r="K101" s="80"/>
      <c r="L101" s="71"/>
      <c r="N101" s="58"/>
      <c r="O101" s="58"/>
    </row>
    <row r="102" spans="1:15" s="57" customFormat="1" ht="14.25" customHeight="1" x14ac:dyDescent="0.25">
      <c r="A102" s="77"/>
      <c r="B102" s="84"/>
      <c r="C102" s="80"/>
      <c r="D102" s="80"/>
      <c r="E102" s="80"/>
      <c r="F102" s="80"/>
      <c r="G102" s="80"/>
      <c r="H102" s="80"/>
      <c r="I102" s="80"/>
      <c r="J102" s="80"/>
      <c r="K102" s="80"/>
      <c r="L102" s="71"/>
      <c r="N102" s="58"/>
      <c r="O102" s="58"/>
    </row>
    <row r="103" spans="1:15" s="57" customFormat="1" ht="14.25" customHeight="1" x14ac:dyDescent="0.25">
      <c r="A103" s="77"/>
      <c r="B103" s="84"/>
      <c r="C103" s="80"/>
      <c r="D103" s="80"/>
      <c r="E103" s="80"/>
      <c r="F103" s="80"/>
      <c r="G103" s="80"/>
      <c r="H103" s="80"/>
      <c r="I103" s="80"/>
      <c r="J103" s="80"/>
      <c r="K103" s="80"/>
      <c r="L103" s="71"/>
      <c r="N103" s="58"/>
      <c r="O103" s="58"/>
    </row>
    <row r="104" spans="1:15" s="57" customFormat="1" ht="14.25" customHeight="1" x14ac:dyDescent="0.25">
      <c r="A104" s="77"/>
      <c r="B104" s="84"/>
      <c r="C104" s="80"/>
      <c r="D104" s="80"/>
      <c r="E104" s="80"/>
      <c r="F104" s="80"/>
      <c r="G104" s="80"/>
      <c r="H104" s="80"/>
      <c r="I104" s="80"/>
      <c r="J104" s="80"/>
      <c r="K104" s="80"/>
      <c r="L104" s="71"/>
      <c r="N104" s="58"/>
      <c r="O104" s="58"/>
    </row>
    <row r="105" spans="1:15" s="57" customFormat="1" ht="14.25" customHeight="1" x14ac:dyDescent="0.25">
      <c r="A105" s="77"/>
      <c r="B105" s="84"/>
      <c r="C105" s="80"/>
      <c r="D105" s="80"/>
      <c r="E105" s="80"/>
      <c r="F105" s="80"/>
      <c r="G105" s="80"/>
      <c r="H105" s="80"/>
      <c r="I105" s="80"/>
      <c r="J105" s="80"/>
      <c r="K105" s="80"/>
      <c r="L105" s="71"/>
      <c r="N105" s="58"/>
      <c r="O105" s="58"/>
    </row>
    <row r="106" spans="1:15" s="57" customFormat="1" ht="14.25" customHeight="1" x14ac:dyDescent="0.25">
      <c r="A106" s="77"/>
      <c r="B106" s="84"/>
      <c r="C106" s="80"/>
      <c r="D106" s="80"/>
      <c r="E106" s="80"/>
      <c r="F106" s="80"/>
      <c r="G106" s="80"/>
      <c r="H106" s="80"/>
      <c r="I106" s="80"/>
      <c r="J106" s="80"/>
      <c r="K106" s="80"/>
      <c r="L106" s="71"/>
      <c r="N106" s="58"/>
      <c r="O106" s="58"/>
    </row>
    <row r="107" spans="1:15" s="57" customFormat="1" ht="14.25" customHeight="1" x14ac:dyDescent="0.25">
      <c r="A107" s="77"/>
      <c r="B107" s="84"/>
      <c r="C107" s="80"/>
      <c r="D107" s="80"/>
      <c r="E107" s="80"/>
      <c r="F107" s="80"/>
      <c r="G107" s="80"/>
      <c r="H107" s="80"/>
      <c r="I107" s="80"/>
      <c r="J107" s="80"/>
      <c r="K107" s="80"/>
      <c r="L107" s="71"/>
      <c r="N107" s="58"/>
      <c r="O107" s="58"/>
    </row>
    <row r="108" spans="1:15" s="57" customFormat="1" ht="14.25" customHeight="1" x14ac:dyDescent="0.25">
      <c r="A108" s="77"/>
      <c r="B108" s="84"/>
      <c r="C108" s="80"/>
      <c r="D108" s="80"/>
      <c r="E108" s="80"/>
      <c r="F108" s="80"/>
      <c r="G108" s="80"/>
      <c r="H108" s="80"/>
      <c r="I108" s="80"/>
      <c r="J108" s="80"/>
      <c r="K108" s="80"/>
      <c r="L108" s="71"/>
      <c r="N108" s="58"/>
      <c r="O108" s="58"/>
    </row>
    <row r="109" spans="1:15" s="57" customFormat="1" ht="14.25" customHeight="1" x14ac:dyDescent="0.25">
      <c r="A109" s="77"/>
      <c r="B109" s="84"/>
      <c r="C109" s="80"/>
      <c r="D109" s="80"/>
      <c r="E109" s="80"/>
      <c r="F109" s="80"/>
      <c r="G109" s="80"/>
      <c r="H109" s="80"/>
      <c r="I109" s="80"/>
      <c r="J109" s="80"/>
      <c r="K109" s="80"/>
      <c r="L109" s="71"/>
      <c r="N109" s="58"/>
      <c r="O109" s="58"/>
    </row>
    <row r="110" spans="1:15" s="57" customFormat="1" ht="14.25" customHeight="1" x14ac:dyDescent="0.25">
      <c r="A110" s="77"/>
      <c r="B110" s="84"/>
      <c r="C110" s="80"/>
      <c r="D110" s="80"/>
      <c r="E110" s="80"/>
      <c r="F110" s="80"/>
      <c r="G110" s="80"/>
      <c r="H110" s="80"/>
      <c r="I110" s="80"/>
      <c r="J110" s="80"/>
      <c r="K110" s="80"/>
      <c r="L110" s="71"/>
      <c r="N110" s="58"/>
      <c r="O110" s="58"/>
    </row>
    <row r="111" spans="1:15" s="57" customFormat="1" ht="14.25" customHeight="1" x14ac:dyDescent="0.25">
      <c r="A111" s="77"/>
      <c r="B111" s="84"/>
      <c r="C111" s="80"/>
      <c r="D111" s="80"/>
      <c r="E111" s="80"/>
      <c r="F111" s="80"/>
      <c r="G111" s="80"/>
      <c r="H111" s="80"/>
      <c r="I111" s="80"/>
      <c r="J111" s="80"/>
      <c r="K111" s="80"/>
      <c r="L111" s="71"/>
      <c r="N111" s="58"/>
      <c r="O111" s="58"/>
    </row>
    <row r="112" spans="1:15" s="57" customFormat="1" ht="14.25" customHeight="1" x14ac:dyDescent="0.25">
      <c r="A112" s="77"/>
      <c r="B112" s="84"/>
      <c r="C112" s="80"/>
      <c r="D112" s="80"/>
      <c r="E112" s="80"/>
      <c r="F112" s="80"/>
      <c r="G112" s="80"/>
      <c r="H112" s="80"/>
      <c r="I112" s="80"/>
      <c r="J112" s="80"/>
      <c r="K112" s="80"/>
      <c r="L112" s="71"/>
      <c r="N112" s="58"/>
      <c r="O112" s="58"/>
    </row>
    <row r="113" spans="1:15" s="57" customFormat="1" ht="14.25" customHeight="1" x14ac:dyDescent="0.25">
      <c r="A113" s="77"/>
      <c r="B113" s="84"/>
      <c r="C113" s="80"/>
      <c r="D113" s="80"/>
      <c r="E113" s="80"/>
      <c r="F113" s="80"/>
      <c r="G113" s="80"/>
      <c r="H113" s="80"/>
      <c r="I113" s="80"/>
      <c r="J113" s="80"/>
      <c r="K113" s="80"/>
      <c r="L113" s="71"/>
      <c r="N113" s="58"/>
      <c r="O113" s="58"/>
    </row>
    <row r="114" spans="1:15" s="57" customFormat="1" ht="14.25" customHeight="1" x14ac:dyDescent="0.25">
      <c r="A114" s="77"/>
      <c r="B114" s="84"/>
      <c r="C114" s="80"/>
      <c r="D114" s="80"/>
      <c r="E114" s="80"/>
      <c r="F114" s="80"/>
      <c r="G114" s="80"/>
      <c r="H114" s="80"/>
      <c r="I114" s="80"/>
      <c r="J114" s="80"/>
      <c r="K114" s="80"/>
      <c r="L114" s="71"/>
      <c r="N114" s="58"/>
      <c r="O114" s="58"/>
    </row>
    <row r="115" spans="1:15" s="57" customFormat="1" ht="14.25" customHeight="1" x14ac:dyDescent="0.25">
      <c r="A115" s="77"/>
      <c r="B115" s="84"/>
      <c r="C115" s="80"/>
      <c r="D115" s="80"/>
      <c r="E115" s="80"/>
      <c r="F115" s="80"/>
      <c r="G115" s="80"/>
      <c r="H115" s="80"/>
      <c r="I115" s="80"/>
      <c r="J115" s="80"/>
      <c r="K115" s="80"/>
      <c r="L115" s="71"/>
      <c r="N115" s="58"/>
      <c r="O115" s="58"/>
    </row>
    <row r="116" spans="1:15" s="57" customFormat="1" ht="14.25" customHeight="1" x14ac:dyDescent="0.25">
      <c r="A116" s="77"/>
      <c r="B116" s="84"/>
      <c r="C116" s="80"/>
      <c r="D116" s="80"/>
      <c r="E116" s="80"/>
      <c r="F116" s="80"/>
      <c r="G116" s="80"/>
      <c r="H116" s="80"/>
      <c r="I116" s="80"/>
      <c r="J116" s="80"/>
      <c r="K116" s="80"/>
      <c r="L116" s="71"/>
      <c r="N116" s="58"/>
      <c r="O116" s="58"/>
    </row>
    <row r="117" spans="1:15" s="57" customFormat="1" ht="14.25" customHeight="1" x14ac:dyDescent="0.25">
      <c r="A117" s="77"/>
      <c r="B117" s="84"/>
      <c r="C117" s="80"/>
      <c r="D117" s="80"/>
      <c r="E117" s="80"/>
      <c r="F117" s="80"/>
      <c r="G117" s="80"/>
      <c r="H117" s="80"/>
      <c r="I117" s="80"/>
      <c r="J117" s="80"/>
      <c r="K117" s="80"/>
      <c r="L117" s="71"/>
      <c r="N117" s="58"/>
      <c r="O117" s="58"/>
    </row>
    <row r="118" spans="1:15" s="57" customFormat="1" ht="14.25" customHeight="1" x14ac:dyDescent="0.25">
      <c r="A118" s="77"/>
      <c r="B118" s="84"/>
      <c r="C118" s="80"/>
      <c r="D118" s="80"/>
      <c r="E118" s="80"/>
      <c r="F118" s="80"/>
      <c r="G118" s="80"/>
      <c r="H118" s="80"/>
      <c r="I118" s="80"/>
      <c r="J118" s="80"/>
      <c r="K118" s="80"/>
      <c r="L118" s="71"/>
      <c r="N118" s="58"/>
      <c r="O118" s="58"/>
    </row>
    <row r="119" spans="1:15" s="57" customFormat="1" ht="14.25" customHeight="1" x14ac:dyDescent="0.25">
      <c r="A119" s="77"/>
      <c r="B119" s="84"/>
      <c r="C119" s="80"/>
      <c r="D119" s="80"/>
      <c r="E119" s="80"/>
      <c r="F119" s="80"/>
      <c r="G119" s="80"/>
      <c r="H119" s="80"/>
      <c r="I119" s="80"/>
      <c r="J119" s="80"/>
      <c r="K119" s="80"/>
      <c r="L119" s="71"/>
      <c r="N119" s="58"/>
      <c r="O119" s="58"/>
    </row>
    <row r="120" spans="1:15" s="57" customFormat="1" ht="14.25" customHeight="1" x14ac:dyDescent="0.25">
      <c r="A120" s="77"/>
      <c r="B120" s="84"/>
      <c r="C120" s="80"/>
      <c r="D120" s="80"/>
      <c r="E120" s="80"/>
      <c r="F120" s="80"/>
      <c r="G120" s="80"/>
      <c r="H120" s="80"/>
      <c r="I120" s="80"/>
      <c r="J120" s="80"/>
      <c r="K120" s="80"/>
      <c r="L120" s="71"/>
      <c r="N120" s="58"/>
      <c r="O120" s="58"/>
    </row>
    <row r="121" spans="1:15" s="57" customFormat="1" ht="14.25" customHeight="1" x14ac:dyDescent="0.25">
      <c r="A121" s="77"/>
      <c r="B121" s="84"/>
      <c r="C121" s="80"/>
      <c r="D121" s="80"/>
      <c r="E121" s="80"/>
      <c r="F121" s="80"/>
      <c r="G121" s="80"/>
      <c r="H121" s="80"/>
      <c r="I121" s="80"/>
      <c r="J121" s="80"/>
      <c r="K121" s="80"/>
      <c r="L121" s="71"/>
      <c r="N121" s="58"/>
      <c r="O121" s="58"/>
    </row>
    <row r="122" spans="1:15" s="57" customFormat="1" ht="14.25" customHeight="1" x14ac:dyDescent="0.25">
      <c r="A122" s="77"/>
      <c r="B122" s="84"/>
      <c r="C122" s="80"/>
      <c r="D122" s="80"/>
      <c r="E122" s="80"/>
      <c r="F122" s="80"/>
      <c r="G122" s="80"/>
      <c r="H122" s="80"/>
      <c r="I122" s="80"/>
      <c r="J122" s="80"/>
      <c r="K122" s="80"/>
      <c r="L122" s="71"/>
      <c r="N122" s="58"/>
      <c r="O122" s="58"/>
    </row>
    <row r="123" spans="1:15" s="57" customFormat="1" ht="14.25" customHeight="1" x14ac:dyDescent="0.25">
      <c r="A123" s="77"/>
      <c r="B123" s="84"/>
      <c r="C123" s="80"/>
      <c r="D123" s="80"/>
      <c r="E123" s="80"/>
      <c r="F123" s="80"/>
      <c r="G123" s="80"/>
      <c r="H123" s="80"/>
      <c r="I123" s="80"/>
      <c r="J123" s="80"/>
      <c r="K123" s="80"/>
      <c r="L123" s="71"/>
      <c r="N123" s="58"/>
      <c r="O123" s="58"/>
    </row>
    <row r="124" spans="1:15" s="57" customFormat="1" ht="14.25" customHeight="1" x14ac:dyDescent="0.25">
      <c r="A124" s="77"/>
      <c r="B124" s="84"/>
      <c r="C124" s="80"/>
      <c r="D124" s="80"/>
      <c r="E124" s="80"/>
      <c r="F124" s="80"/>
      <c r="G124" s="80"/>
      <c r="H124" s="80"/>
      <c r="I124" s="80"/>
      <c r="J124" s="80"/>
      <c r="K124" s="80"/>
      <c r="L124" s="71"/>
      <c r="N124" s="58"/>
      <c r="O124" s="58"/>
    </row>
    <row r="125" spans="1:15" s="57" customFormat="1" ht="14.25" customHeight="1" x14ac:dyDescent="0.25">
      <c r="A125" s="77"/>
      <c r="B125" s="84"/>
      <c r="C125" s="80"/>
      <c r="D125" s="80"/>
      <c r="E125" s="80"/>
      <c r="F125" s="80"/>
      <c r="G125" s="80"/>
      <c r="H125" s="80"/>
      <c r="I125" s="80"/>
      <c r="J125" s="80"/>
      <c r="K125" s="80"/>
      <c r="L125" s="71"/>
      <c r="N125" s="58"/>
      <c r="O125" s="58"/>
    </row>
    <row r="126" spans="1:15" s="57" customFormat="1" ht="14.25" customHeight="1" x14ac:dyDescent="0.25">
      <c r="A126" s="77"/>
      <c r="B126" s="84"/>
      <c r="C126" s="80"/>
      <c r="D126" s="80"/>
      <c r="E126" s="80"/>
      <c r="F126" s="80"/>
      <c r="G126" s="80"/>
      <c r="H126" s="80"/>
      <c r="I126" s="80"/>
      <c r="J126" s="80"/>
      <c r="K126" s="80"/>
      <c r="L126" s="71"/>
      <c r="N126" s="58"/>
      <c r="O126" s="58"/>
    </row>
    <row r="127" spans="1:15" s="57" customFormat="1" ht="14.25" customHeight="1" x14ac:dyDescent="0.25">
      <c r="A127" s="77"/>
      <c r="B127" s="84"/>
      <c r="C127" s="80"/>
      <c r="D127" s="80"/>
      <c r="E127" s="80"/>
      <c r="F127" s="80"/>
      <c r="G127" s="80"/>
      <c r="H127" s="80"/>
      <c r="I127" s="80"/>
      <c r="J127" s="80"/>
      <c r="K127" s="80"/>
      <c r="L127" s="71"/>
      <c r="N127" s="58"/>
      <c r="O127" s="58"/>
    </row>
    <row r="128" spans="1:15" s="57" customFormat="1" ht="14.25" customHeight="1" x14ac:dyDescent="0.25">
      <c r="A128" s="77"/>
      <c r="B128" s="84"/>
      <c r="C128" s="80"/>
      <c r="D128" s="80"/>
      <c r="E128" s="80"/>
      <c r="F128" s="80"/>
      <c r="G128" s="80"/>
      <c r="H128" s="80"/>
      <c r="I128" s="80"/>
      <c r="J128" s="80"/>
      <c r="K128" s="80"/>
      <c r="L128" s="71"/>
      <c r="N128" s="58"/>
      <c r="O128" s="58"/>
    </row>
    <row r="129" spans="1:15" s="57" customFormat="1" ht="14.25" customHeight="1" x14ac:dyDescent="0.25">
      <c r="A129" s="77"/>
      <c r="B129" s="84"/>
      <c r="C129" s="80"/>
      <c r="D129" s="80"/>
      <c r="E129" s="80"/>
      <c r="F129" s="80"/>
      <c r="G129" s="80"/>
      <c r="H129" s="80"/>
      <c r="I129" s="80"/>
      <c r="J129" s="80"/>
      <c r="K129" s="80"/>
      <c r="L129" s="71"/>
      <c r="N129" s="58"/>
      <c r="O129" s="58"/>
    </row>
    <row r="130" spans="1:15" s="57" customFormat="1" ht="14.25" customHeight="1" x14ac:dyDescent="0.25">
      <c r="A130" s="77"/>
      <c r="B130" s="84"/>
      <c r="C130" s="80"/>
      <c r="D130" s="80"/>
      <c r="E130" s="80"/>
      <c r="F130" s="80"/>
      <c r="G130" s="80"/>
      <c r="H130" s="80"/>
      <c r="I130" s="80"/>
      <c r="J130" s="80"/>
      <c r="K130" s="80"/>
      <c r="L130" s="71"/>
      <c r="N130" s="58"/>
      <c r="O130" s="58"/>
    </row>
    <row r="131" spans="1:15" s="57" customFormat="1" ht="14.25" customHeight="1" x14ac:dyDescent="0.25">
      <c r="A131" s="77"/>
      <c r="B131" s="84"/>
      <c r="C131" s="80"/>
      <c r="D131" s="80"/>
      <c r="E131" s="80"/>
      <c r="F131" s="80"/>
      <c r="G131" s="80"/>
      <c r="H131" s="80"/>
      <c r="I131" s="80"/>
      <c r="J131" s="80"/>
      <c r="K131" s="80"/>
      <c r="L131" s="71"/>
      <c r="N131" s="58"/>
      <c r="O131" s="58"/>
    </row>
    <row r="132" spans="1:15" s="57" customFormat="1" ht="14.25" customHeight="1" x14ac:dyDescent="0.25">
      <c r="A132" s="77"/>
      <c r="B132" s="84"/>
      <c r="C132" s="80"/>
      <c r="D132" s="80"/>
      <c r="E132" s="80"/>
      <c r="F132" s="80"/>
      <c r="G132" s="80"/>
      <c r="H132" s="80"/>
      <c r="I132" s="80"/>
      <c r="J132" s="80"/>
      <c r="K132" s="80"/>
      <c r="L132" s="71"/>
      <c r="N132" s="58"/>
      <c r="O132" s="58"/>
    </row>
    <row r="133" spans="1:15" s="57" customFormat="1" ht="14.25" customHeight="1" x14ac:dyDescent="0.25">
      <c r="A133" s="77"/>
      <c r="B133" s="84"/>
      <c r="C133" s="80"/>
      <c r="D133" s="80"/>
      <c r="E133" s="80"/>
      <c r="F133" s="80"/>
      <c r="G133" s="80"/>
      <c r="H133" s="80"/>
      <c r="I133" s="80"/>
      <c r="J133" s="80"/>
      <c r="K133" s="80"/>
      <c r="L133" s="71"/>
      <c r="N133" s="58"/>
      <c r="O133" s="58"/>
    </row>
    <row r="134" spans="1:15" s="57" customFormat="1" ht="14.25" customHeight="1" x14ac:dyDescent="0.25">
      <c r="A134" s="77"/>
      <c r="B134" s="84"/>
      <c r="C134" s="80"/>
      <c r="D134" s="80"/>
      <c r="E134" s="80"/>
      <c r="F134" s="80"/>
      <c r="G134" s="80"/>
      <c r="H134" s="80"/>
      <c r="I134" s="80"/>
      <c r="J134" s="80"/>
      <c r="K134" s="80"/>
      <c r="L134" s="71"/>
      <c r="N134" s="58"/>
      <c r="O134" s="58"/>
    </row>
    <row r="135" spans="1:15" s="57" customFormat="1" ht="14.25" customHeight="1" x14ac:dyDescent="0.25">
      <c r="A135" s="77"/>
      <c r="B135" s="84"/>
      <c r="C135" s="80"/>
      <c r="D135" s="80"/>
      <c r="E135" s="80"/>
      <c r="F135" s="80"/>
      <c r="G135" s="80"/>
      <c r="H135" s="80"/>
      <c r="I135" s="80"/>
      <c r="J135" s="80"/>
      <c r="K135" s="80"/>
      <c r="L135" s="71"/>
      <c r="N135" s="58"/>
      <c r="O135" s="58"/>
    </row>
    <row r="136" spans="1:15" s="57" customFormat="1" ht="14.25" customHeight="1" x14ac:dyDescent="0.25">
      <c r="A136" s="77"/>
      <c r="B136" s="84"/>
      <c r="C136" s="80"/>
      <c r="D136" s="80"/>
      <c r="E136" s="80"/>
      <c r="F136" s="80"/>
      <c r="G136" s="80"/>
      <c r="H136" s="80"/>
      <c r="I136" s="80"/>
      <c r="J136" s="80"/>
      <c r="K136" s="80"/>
      <c r="L136" s="71"/>
      <c r="N136" s="58"/>
      <c r="O136" s="58"/>
    </row>
    <row r="137" spans="1:15" s="57" customFormat="1" ht="14.25" customHeight="1" x14ac:dyDescent="0.25">
      <c r="A137" s="77"/>
      <c r="B137" s="84"/>
      <c r="C137" s="80"/>
      <c r="D137" s="80"/>
      <c r="E137" s="80"/>
      <c r="F137" s="80"/>
      <c r="G137" s="80"/>
      <c r="H137" s="80"/>
      <c r="I137" s="80"/>
      <c r="J137" s="80"/>
      <c r="K137" s="80"/>
      <c r="L137" s="71"/>
      <c r="N137" s="58"/>
      <c r="O137" s="58"/>
    </row>
    <row r="138" spans="1:15" s="57" customFormat="1" ht="14.25" customHeight="1" x14ac:dyDescent="0.25">
      <c r="A138" s="77"/>
      <c r="B138" s="84"/>
      <c r="C138" s="80"/>
      <c r="D138" s="80"/>
      <c r="E138" s="80"/>
      <c r="F138" s="80"/>
      <c r="G138" s="80"/>
      <c r="H138" s="80"/>
      <c r="I138" s="80"/>
      <c r="J138" s="80"/>
      <c r="K138" s="80"/>
      <c r="L138" s="71"/>
      <c r="N138" s="58"/>
      <c r="O138" s="58"/>
    </row>
    <row r="139" spans="1:15" s="57" customFormat="1" ht="14.25" customHeight="1" x14ac:dyDescent="0.25">
      <c r="A139" s="77"/>
      <c r="B139" s="84"/>
      <c r="C139" s="80"/>
      <c r="D139" s="80"/>
      <c r="E139" s="80"/>
      <c r="F139" s="80"/>
      <c r="G139" s="80"/>
      <c r="H139" s="80"/>
      <c r="I139" s="80"/>
      <c r="J139" s="80"/>
      <c r="K139" s="80"/>
      <c r="L139" s="71"/>
      <c r="N139" s="58"/>
      <c r="O139" s="58"/>
    </row>
    <row r="140" spans="1:15" s="57" customFormat="1" ht="14.25" customHeight="1" x14ac:dyDescent="0.25">
      <c r="A140" s="77"/>
      <c r="B140" s="84"/>
      <c r="C140" s="80"/>
      <c r="D140" s="80"/>
      <c r="E140" s="80"/>
      <c r="F140" s="80"/>
      <c r="G140" s="80"/>
      <c r="H140" s="80"/>
      <c r="I140" s="80"/>
      <c r="J140" s="80"/>
      <c r="K140" s="80"/>
      <c r="L140" s="71"/>
      <c r="N140" s="58"/>
      <c r="O140" s="58"/>
    </row>
    <row r="141" spans="1:15" s="57" customFormat="1" ht="14.25" customHeight="1" x14ac:dyDescent="0.25">
      <c r="A141" s="77"/>
      <c r="B141" s="84"/>
      <c r="C141" s="80"/>
      <c r="D141" s="80"/>
      <c r="E141" s="80"/>
      <c r="F141" s="80"/>
      <c r="G141" s="80"/>
      <c r="H141" s="80"/>
      <c r="I141" s="80"/>
      <c r="J141" s="80"/>
      <c r="K141" s="80"/>
      <c r="L141" s="71"/>
      <c r="N141" s="58"/>
      <c r="O141" s="58"/>
    </row>
    <row r="142" spans="1:15" s="57" customFormat="1" ht="14.25" customHeight="1" x14ac:dyDescent="0.25">
      <c r="A142" s="77"/>
      <c r="B142" s="84"/>
      <c r="C142" s="80"/>
      <c r="D142" s="80"/>
      <c r="E142" s="80"/>
      <c r="F142" s="80"/>
      <c r="G142" s="80"/>
      <c r="H142" s="80"/>
      <c r="I142" s="80"/>
      <c r="J142" s="80"/>
      <c r="K142" s="80"/>
      <c r="L142" s="71"/>
      <c r="N142" s="58"/>
      <c r="O142" s="58"/>
    </row>
    <row r="143" spans="1:15" s="57" customFormat="1" ht="14.25" customHeight="1" x14ac:dyDescent="0.25">
      <c r="A143" s="77"/>
      <c r="B143" s="84"/>
      <c r="C143" s="80"/>
      <c r="D143" s="80"/>
      <c r="E143" s="80"/>
      <c r="F143" s="80"/>
      <c r="G143" s="80"/>
      <c r="H143" s="80"/>
      <c r="I143" s="80"/>
      <c r="J143" s="80"/>
      <c r="K143" s="80"/>
      <c r="L143" s="71"/>
      <c r="N143" s="58"/>
      <c r="O143" s="58"/>
    </row>
    <row r="144" spans="1:15" s="57" customFormat="1" ht="14.25" customHeight="1" x14ac:dyDescent="0.25">
      <c r="A144" s="77"/>
      <c r="B144" s="84"/>
      <c r="C144" s="80"/>
      <c r="D144" s="80"/>
      <c r="E144" s="80"/>
      <c r="F144" s="80"/>
      <c r="G144" s="80"/>
      <c r="H144" s="80"/>
      <c r="I144" s="80"/>
      <c r="J144" s="80"/>
      <c r="K144" s="80"/>
      <c r="L144" s="71"/>
      <c r="N144" s="58"/>
      <c r="O144" s="58"/>
    </row>
    <row r="145" spans="1:15" s="57" customFormat="1" ht="14.25" customHeight="1" x14ac:dyDescent="0.25">
      <c r="A145" s="77"/>
      <c r="B145" s="84"/>
      <c r="C145" s="80"/>
      <c r="D145" s="80"/>
      <c r="E145" s="80"/>
      <c r="F145" s="80"/>
      <c r="G145" s="80"/>
      <c r="H145" s="80"/>
      <c r="I145" s="80"/>
      <c r="J145" s="80"/>
      <c r="K145" s="80"/>
      <c r="L145" s="71"/>
      <c r="N145" s="58"/>
      <c r="O145" s="58"/>
    </row>
    <row r="146" spans="1:15" s="57" customFormat="1" ht="14.25" customHeight="1" x14ac:dyDescent="0.25">
      <c r="A146" s="77"/>
      <c r="B146" s="84"/>
      <c r="C146" s="80"/>
      <c r="D146" s="80"/>
      <c r="E146" s="80"/>
      <c r="F146" s="80"/>
      <c r="G146" s="80"/>
      <c r="H146" s="80"/>
      <c r="I146" s="80"/>
      <c r="J146" s="80"/>
      <c r="K146" s="80"/>
      <c r="L146" s="71"/>
      <c r="N146" s="58"/>
      <c r="O146" s="58"/>
    </row>
    <row r="147" spans="1:15" s="57" customFormat="1" ht="14.25" customHeight="1" x14ac:dyDescent="0.25">
      <c r="A147" s="77"/>
      <c r="B147" s="84"/>
      <c r="C147" s="80"/>
      <c r="D147" s="80"/>
      <c r="E147" s="80"/>
      <c r="F147" s="80"/>
      <c r="G147" s="80"/>
      <c r="H147" s="80"/>
      <c r="I147" s="80"/>
      <c r="J147" s="80"/>
      <c r="K147" s="80"/>
      <c r="L147" s="71"/>
      <c r="N147" s="58"/>
      <c r="O147" s="58"/>
    </row>
    <row r="148" spans="1:15" s="57" customFormat="1" ht="14.25" customHeight="1" x14ac:dyDescent="0.25">
      <c r="A148" s="77"/>
      <c r="B148" s="84"/>
      <c r="C148" s="80"/>
      <c r="D148" s="80"/>
      <c r="E148" s="80"/>
      <c r="F148" s="80"/>
      <c r="G148" s="80"/>
      <c r="H148" s="80"/>
      <c r="I148" s="80"/>
      <c r="J148" s="80"/>
      <c r="K148" s="80"/>
      <c r="L148" s="71"/>
      <c r="N148" s="58"/>
      <c r="O148" s="58"/>
    </row>
    <row r="149" spans="1:15" s="57" customFormat="1" ht="14.25" customHeight="1" x14ac:dyDescent="0.25">
      <c r="A149" s="77"/>
      <c r="B149" s="84"/>
      <c r="C149" s="80"/>
      <c r="D149" s="80"/>
      <c r="E149" s="80"/>
      <c r="F149" s="80"/>
      <c r="G149" s="80"/>
      <c r="H149" s="80"/>
      <c r="I149" s="80"/>
      <c r="J149" s="80"/>
      <c r="K149" s="80"/>
      <c r="L149" s="71"/>
      <c r="N149" s="58"/>
      <c r="O149" s="58"/>
    </row>
    <row r="150" spans="1:15" s="57" customFormat="1" ht="14.25" customHeight="1" x14ac:dyDescent="0.25">
      <c r="A150" s="77"/>
      <c r="B150" s="84"/>
      <c r="C150" s="80"/>
      <c r="D150" s="80"/>
      <c r="E150" s="80"/>
      <c r="F150" s="80"/>
      <c r="G150" s="80"/>
      <c r="H150" s="80"/>
      <c r="I150" s="80"/>
      <c r="J150" s="80"/>
      <c r="K150" s="80"/>
      <c r="L150" s="71"/>
      <c r="N150" s="58"/>
      <c r="O150" s="58"/>
    </row>
    <row r="151" spans="1:15" s="57" customFormat="1" ht="14.25" customHeight="1" x14ac:dyDescent="0.25">
      <c r="A151" s="77"/>
      <c r="B151" s="84"/>
      <c r="C151" s="80"/>
      <c r="D151" s="80"/>
      <c r="E151" s="80"/>
      <c r="F151" s="80"/>
      <c r="G151" s="80"/>
      <c r="H151" s="80"/>
      <c r="I151" s="80"/>
      <c r="J151" s="80"/>
      <c r="K151" s="80"/>
      <c r="L151" s="71"/>
      <c r="N151" s="58"/>
      <c r="O151" s="58"/>
    </row>
    <row r="152" spans="1:15" s="57" customFormat="1" ht="14.25" customHeight="1" x14ac:dyDescent="0.25">
      <c r="A152" s="77"/>
      <c r="B152" s="84"/>
      <c r="C152" s="80"/>
      <c r="D152" s="80"/>
      <c r="E152" s="80"/>
      <c r="F152" s="80"/>
      <c r="G152" s="80"/>
      <c r="H152" s="80"/>
      <c r="I152" s="80"/>
      <c r="J152" s="80"/>
      <c r="K152" s="80"/>
      <c r="L152" s="71"/>
      <c r="N152" s="58"/>
      <c r="O152" s="58"/>
    </row>
    <row r="153" spans="1:15" s="57" customFormat="1" ht="14.25" customHeight="1" x14ac:dyDescent="0.25">
      <c r="A153" s="77"/>
      <c r="B153" s="84"/>
      <c r="C153" s="80"/>
      <c r="D153" s="80"/>
      <c r="E153" s="80"/>
      <c r="F153" s="80"/>
      <c r="G153" s="80"/>
      <c r="H153" s="80"/>
      <c r="I153" s="80"/>
      <c r="J153" s="80"/>
      <c r="K153" s="80"/>
      <c r="L153" s="71"/>
      <c r="N153" s="58"/>
      <c r="O153" s="58"/>
    </row>
    <row r="154" spans="1:15" s="57" customFormat="1" ht="14.25" customHeight="1" x14ac:dyDescent="0.25">
      <c r="A154" s="77"/>
      <c r="B154" s="84"/>
      <c r="C154" s="80"/>
      <c r="D154" s="80"/>
      <c r="E154" s="80"/>
      <c r="F154" s="80"/>
      <c r="G154" s="80"/>
      <c r="H154" s="80"/>
      <c r="I154" s="80"/>
      <c r="J154" s="80"/>
      <c r="K154" s="80"/>
      <c r="L154" s="71"/>
      <c r="N154" s="58"/>
      <c r="O154" s="58"/>
    </row>
    <row r="155" spans="1:15" s="57" customFormat="1" ht="14.25" customHeight="1" x14ac:dyDescent="0.25">
      <c r="A155" s="77"/>
      <c r="B155" s="84"/>
      <c r="C155" s="80"/>
      <c r="D155" s="80"/>
      <c r="E155" s="80"/>
      <c r="F155" s="80"/>
      <c r="G155" s="80"/>
      <c r="H155" s="80"/>
      <c r="I155" s="80"/>
      <c r="J155" s="80"/>
      <c r="K155" s="80"/>
      <c r="L155" s="71"/>
      <c r="N155" s="58"/>
      <c r="O155" s="58"/>
    </row>
    <row r="156" spans="1:15" s="57" customFormat="1" ht="14.25" customHeight="1" x14ac:dyDescent="0.25">
      <c r="A156" s="77"/>
      <c r="B156" s="84"/>
      <c r="C156" s="80"/>
      <c r="D156" s="80"/>
      <c r="E156" s="80"/>
      <c r="F156" s="80"/>
      <c r="G156" s="80"/>
      <c r="H156" s="80"/>
      <c r="I156" s="80"/>
      <c r="J156" s="80"/>
      <c r="K156" s="80"/>
      <c r="L156" s="71"/>
      <c r="N156" s="58"/>
      <c r="O156" s="58"/>
    </row>
    <row r="157" spans="1:15" s="57" customFormat="1" ht="14.25" customHeight="1" x14ac:dyDescent="0.25">
      <c r="A157" s="77"/>
      <c r="B157" s="84"/>
      <c r="C157" s="80"/>
      <c r="D157" s="80"/>
      <c r="E157" s="80"/>
      <c r="F157" s="80"/>
      <c r="G157" s="80"/>
      <c r="H157" s="80"/>
      <c r="I157" s="80"/>
      <c r="J157" s="80"/>
      <c r="K157" s="80"/>
      <c r="L157" s="71"/>
      <c r="N157" s="58"/>
      <c r="O157" s="58"/>
    </row>
    <row r="158" spans="1:15" s="57" customFormat="1" ht="14.25" customHeight="1" x14ac:dyDescent="0.25">
      <c r="A158" s="77"/>
      <c r="B158" s="84"/>
      <c r="C158" s="80"/>
      <c r="D158" s="80"/>
      <c r="E158" s="80"/>
      <c r="F158" s="80"/>
      <c r="G158" s="80"/>
      <c r="H158" s="80"/>
      <c r="I158" s="80"/>
      <c r="J158" s="80"/>
      <c r="K158" s="80"/>
      <c r="L158" s="71"/>
      <c r="N158" s="58"/>
      <c r="O158" s="58"/>
    </row>
    <row r="159" spans="1:15" s="57" customFormat="1" ht="14.25" customHeight="1" x14ac:dyDescent="0.25">
      <c r="A159" s="77"/>
      <c r="B159" s="84"/>
      <c r="C159" s="80"/>
      <c r="D159" s="80"/>
      <c r="E159" s="80"/>
      <c r="F159" s="80"/>
      <c r="G159" s="80"/>
      <c r="H159" s="80"/>
      <c r="I159" s="80"/>
      <c r="J159" s="80"/>
      <c r="K159" s="80"/>
      <c r="L159" s="71"/>
      <c r="N159" s="58"/>
      <c r="O159" s="58"/>
    </row>
    <row r="160" spans="1:15" s="57" customFormat="1" ht="14.25" customHeight="1" x14ac:dyDescent="0.25">
      <c r="A160" s="77"/>
      <c r="B160" s="84"/>
      <c r="C160" s="80"/>
      <c r="D160" s="80"/>
      <c r="E160" s="80"/>
      <c r="F160" s="80"/>
      <c r="G160" s="80"/>
      <c r="H160" s="80"/>
      <c r="I160" s="80"/>
      <c r="J160" s="80"/>
      <c r="K160" s="80"/>
      <c r="L160" s="71"/>
      <c r="N160" s="58"/>
      <c r="O160" s="58"/>
    </row>
    <row r="161" spans="1:15" s="57" customFormat="1" ht="14.25" customHeight="1" x14ac:dyDescent="0.25">
      <c r="A161" s="77"/>
      <c r="B161" s="84"/>
      <c r="C161" s="80"/>
      <c r="D161" s="80"/>
      <c r="E161" s="80"/>
      <c r="F161" s="80"/>
      <c r="G161" s="80"/>
      <c r="H161" s="80"/>
      <c r="I161" s="80"/>
      <c r="J161" s="80"/>
      <c r="K161" s="80"/>
      <c r="L161" s="71"/>
      <c r="N161" s="58"/>
      <c r="O161" s="58"/>
    </row>
    <row r="162" spans="1:15" s="57" customFormat="1" ht="14.25" customHeight="1" x14ac:dyDescent="0.25">
      <c r="A162" s="77"/>
      <c r="B162" s="84"/>
      <c r="C162" s="80"/>
      <c r="D162" s="80"/>
      <c r="E162" s="80"/>
      <c r="F162" s="80"/>
      <c r="G162" s="80"/>
      <c r="H162" s="80"/>
      <c r="I162" s="80"/>
      <c r="J162" s="80"/>
      <c r="K162" s="80"/>
      <c r="L162" s="71"/>
      <c r="N162" s="58"/>
      <c r="O162" s="58"/>
    </row>
    <row r="163" spans="1:15" s="57" customFormat="1" ht="14.25" customHeight="1" x14ac:dyDescent="0.25">
      <c r="A163" s="77"/>
      <c r="B163" s="84"/>
      <c r="C163" s="80"/>
      <c r="D163" s="80"/>
      <c r="E163" s="80"/>
      <c r="F163" s="80"/>
      <c r="G163" s="80"/>
      <c r="H163" s="80"/>
      <c r="I163" s="80"/>
      <c r="J163" s="80"/>
      <c r="K163" s="80"/>
      <c r="L163" s="71"/>
      <c r="N163" s="58"/>
      <c r="O163" s="58"/>
    </row>
    <row r="164" spans="1:15" s="57" customFormat="1" ht="14.25" customHeight="1" x14ac:dyDescent="0.25">
      <c r="A164" s="77"/>
      <c r="B164" s="84"/>
      <c r="C164" s="80"/>
      <c r="D164" s="80"/>
      <c r="E164" s="80"/>
      <c r="F164" s="80"/>
      <c r="G164" s="80"/>
      <c r="H164" s="80"/>
      <c r="I164" s="80"/>
      <c r="J164" s="80"/>
      <c r="K164" s="80"/>
      <c r="L164" s="71"/>
      <c r="N164" s="58"/>
      <c r="O164" s="58"/>
    </row>
    <row r="165" spans="1:15" s="57" customFormat="1" ht="14.25" customHeight="1" x14ac:dyDescent="0.25">
      <c r="A165" s="77"/>
      <c r="B165" s="84"/>
      <c r="C165" s="80"/>
      <c r="D165" s="80"/>
      <c r="E165" s="80"/>
      <c r="F165" s="80"/>
      <c r="G165" s="80"/>
      <c r="H165" s="80"/>
      <c r="I165" s="80"/>
      <c r="J165" s="80"/>
      <c r="K165" s="80"/>
      <c r="L165" s="71"/>
      <c r="N165" s="58"/>
      <c r="O165" s="58"/>
    </row>
    <row r="166" spans="1:15" s="57" customFormat="1" ht="14.25" customHeight="1" x14ac:dyDescent="0.25">
      <c r="A166" s="77"/>
      <c r="B166" s="84"/>
      <c r="C166" s="80"/>
      <c r="D166" s="80"/>
      <c r="E166" s="80"/>
      <c r="F166" s="80"/>
      <c r="G166" s="80"/>
      <c r="H166" s="80"/>
      <c r="I166" s="80"/>
      <c r="J166" s="80"/>
      <c r="K166" s="80"/>
      <c r="L166" s="71"/>
      <c r="N166" s="58"/>
      <c r="O166" s="58"/>
    </row>
    <row r="167" spans="1:15" s="57" customFormat="1" ht="14.25" customHeight="1" x14ac:dyDescent="0.25">
      <c r="A167" s="77"/>
      <c r="B167" s="84"/>
      <c r="C167" s="80"/>
      <c r="D167" s="80"/>
      <c r="E167" s="80"/>
      <c r="F167" s="80"/>
      <c r="G167" s="80"/>
      <c r="H167" s="80"/>
      <c r="I167" s="80"/>
      <c r="J167" s="80"/>
      <c r="K167" s="80"/>
      <c r="L167" s="71"/>
      <c r="N167" s="58"/>
      <c r="O167" s="58"/>
    </row>
    <row r="168" spans="1:15" s="57" customFormat="1" ht="14.25" customHeight="1" x14ac:dyDescent="0.25">
      <c r="A168" s="77"/>
      <c r="B168" s="84"/>
      <c r="C168" s="80"/>
      <c r="D168" s="80"/>
      <c r="E168" s="80"/>
      <c r="F168" s="80"/>
      <c r="G168" s="80"/>
      <c r="H168" s="80"/>
      <c r="I168" s="80"/>
      <c r="J168" s="80"/>
      <c r="K168" s="80"/>
      <c r="L168" s="71"/>
      <c r="N168" s="58"/>
      <c r="O168" s="58"/>
    </row>
    <row r="169" spans="1:15" s="57" customFormat="1" ht="14.25" customHeight="1" x14ac:dyDescent="0.25">
      <c r="A169" s="77"/>
      <c r="B169" s="84"/>
      <c r="C169" s="80"/>
      <c r="D169" s="80"/>
      <c r="E169" s="80"/>
      <c r="F169" s="80"/>
      <c r="G169" s="80"/>
      <c r="H169" s="80"/>
      <c r="I169" s="80"/>
      <c r="J169" s="80"/>
      <c r="K169" s="80"/>
      <c r="L169" s="71"/>
      <c r="N169" s="58"/>
      <c r="O169" s="58"/>
    </row>
    <row r="170" spans="1:15" s="57" customFormat="1" ht="14.25" customHeight="1" x14ac:dyDescent="0.25">
      <c r="A170" s="77"/>
      <c r="B170" s="84"/>
      <c r="C170" s="80"/>
      <c r="D170" s="80"/>
      <c r="E170" s="80"/>
      <c r="F170" s="80"/>
      <c r="G170" s="80"/>
      <c r="H170" s="80"/>
      <c r="I170" s="80"/>
      <c r="J170" s="80"/>
      <c r="K170" s="80"/>
      <c r="L170" s="71"/>
      <c r="N170" s="58"/>
      <c r="O170" s="58"/>
    </row>
    <row r="171" spans="1:15" s="57" customFormat="1" ht="14.25" customHeight="1" x14ac:dyDescent="0.25">
      <c r="A171" s="77"/>
      <c r="B171" s="84"/>
      <c r="C171" s="80"/>
      <c r="D171" s="80"/>
      <c r="E171" s="80"/>
      <c r="F171" s="80"/>
      <c r="G171" s="80"/>
      <c r="H171" s="80"/>
      <c r="I171" s="80"/>
      <c r="J171" s="80"/>
      <c r="K171" s="80"/>
      <c r="L171" s="71"/>
      <c r="N171" s="58"/>
      <c r="O171" s="58"/>
    </row>
    <row r="172" spans="1:15" s="57" customFormat="1" ht="14.25" customHeight="1" x14ac:dyDescent="0.25">
      <c r="A172" s="77"/>
      <c r="B172" s="84"/>
      <c r="C172" s="80"/>
      <c r="D172" s="80"/>
      <c r="E172" s="80"/>
      <c r="F172" s="80"/>
      <c r="G172" s="80"/>
      <c r="H172" s="80"/>
      <c r="I172" s="80"/>
      <c r="J172" s="80"/>
      <c r="K172" s="80"/>
      <c r="L172" s="71"/>
      <c r="N172" s="58"/>
      <c r="O172" s="58"/>
    </row>
    <row r="173" spans="1:15" s="57" customFormat="1" ht="14.25" customHeight="1" x14ac:dyDescent="0.25">
      <c r="A173" s="77"/>
      <c r="B173" s="84"/>
      <c r="C173" s="80"/>
      <c r="D173" s="80"/>
      <c r="E173" s="80"/>
      <c r="F173" s="80"/>
      <c r="G173" s="80"/>
      <c r="H173" s="80"/>
      <c r="I173" s="80"/>
      <c r="J173" s="80"/>
      <c r="K173" s="80"/>
      <c r="L173" s="71"/>
      <c r="N173" s="58"/>
      <c r="O173" s="58"/>
    </row>
    <row r="174" spans="1:15" s="57" customFormat="1" ht="14.25" customHeight="1" x14ac:dyDescent="0.25">
      <c r="A174" s="77"/>
      <c r="B174" s="84"/>
      <c r="C174" s="80"/>
      <c r="D174" s="80"/>
      <c r="E174" s="80"/>
      <c r="F174" s="80"/>
      <c r="G174" s="80"/>
      <c r="H174" s="80"/>
      <c r="I174" s="80"/>
      <c r="J174" s="80"/>
      <c r="K174" s="80"/>
      <c r="L174" s="71"/>
      <c r="N174" s="58"/>
      <c r="O174" s="58"/>
    </row>
    <row r="175" spans="1:15" s="57" customFormat="1" ht="14.25" customHeight="1" x14ac:dyDescent="0.25">
      <c r="A175" s="77"/>
      <c r="B175" s="84"/>
      <c r="C175" s="80"/>
      <c r="D175" s="80"/>
      <c r="E175" s="80"/>
      <c r="F175" s="80"/>
      <c r="G175" s="80"/>
      <c r="H175" s="80"/>
      <c r="I175" s="80"/>
      <c r="J175" s="80"/>
      <c r="K175" s="80"/>
      <c r="L175" s="71"/>
      <c r="N175" s="58"/>
      <c r="O175" s="58"/>
    </row>
    <row r="176" spans="1:15" s="57" customFormat="1" ht="14.25" customHeight="1" x14ac:dyDescent="0.25">
      <c r="A176" s="77"/>
      <c r="B176" s="84"/>
      <c r="C176" s="80"/>
      <c r="D176" s="80"/>
      <c r="E176" s="80"/>
      <c r="F176" s="80"/>
      <c r="G176" s="80"/>
      <c r="H176" s="80"/>
      <c r="I176" s="80"/>
      <c r="J176" s="80"/>
      <c r="K176" s="80"/>
      <c r="L176" s="71"/>
      <c r="N176" s="58"/>
      <c r="O176" s="58"/>
    </row>
    <row r="177" spans="1:15" s="57" customFormat="1" ht="14.25" customHeight="1" x14ac:dyDescent="0.25">
      <c r="A177" s="77"/>
      <c r="B177" s="84"/>
      <c r="C177" s="80"/>
      <c r="D177" s="80"/>
      <c r="E177" s="80"/>
      <c r="F177" s="80"/>
      <c r="G177" s="80"/>
      <c r="H177" s="80"/>
      <c r="I177" s="80"/>
      <c r="J177" s="80"/>
      <c r="K177" s="80"/>
      <c r="L177" s="71"/>
      <c r="N177" s="58"/>
      <c r="O177" s="58"/>
    </row>
    <row r="178" spans="1:15" s="57" customFormat="1" ht="14.25" customHeight="1" x14ac:dyDescent="0.25">
      <c r="A178" s="77"/>
      <c r="B178" s="84"/>
      <c r="C178" s="80"/>
      <c r="D178" s="80"/>
      <c r="E178" s="80"/>
      <c r="F178" s="80"/>
      <c r="G178" s="80"/>
      <c r="H178" s="80"/>
      <c r="I178" s="80"/>
      <c r="J178" s="80"/>
      <c r="K178" s="80"/>
      <c r="L178" s="71"/>
      <c r="N178" s="58"/>
      <c r="O178" s="58"/>
    </row>
    <row r="179" spans="1:15" s="57" customFormat="1" ht="14.25" customHeight="1" x14ac:dyDescent="0.25">
      <c r="A179" s="77"/>
      <c r="B179" s="84"/>
      <c r="C179" s="80"/>
      <c r="D179" s="80"/>
      <c r="E179" s="80"/>
      <c r="F179" s="80"/>
      <c r="G179" s="80"/>
      <c r="H179" s="80"/>
      <c r="I179" s="80"/>
      <c r="J179" s="80"/>
      <c r="K179" s="80"/>
      <c r="L179" s="71"/>
      <c r="N179" s="58"/>
      <c r="O179" s="58"/>
    </row>
    <row r="180" spans="1:15" s="57" customFormat="1" ht="14.25" customHeight="1" x14ac:dyDescent="0.25">
      <c r="A180" s="77"/>
      <c r="B180" s="84"/>
      <c r="C180" s="80"/>
      <c r="D180" s="80"/>
      <c r="E180" s="80"/>
      <c r="F180" s="80"/>
      <c r="G180" s="80"/>
      <c r="H180" s="80"/>
      <c r="I180" s="80"/>
      <c r="J180" s="80"/>
      <c r="K180" s="80"/>
      <c r="L180" s="71"/>
      <c r="N180" s="58"/>
      <c r="O180" s="58"/>
    </row>
    <row r="181" spans="1:15" s="57" customFormat="1" ht="14.25" customHeight="1" x14ac:dyDescent="0.25">
      <c r="A181" s="77"/>
      <c r="B181" s="84"/>
      <c r="C181" s="80"/>
      <c r="D181" s="80"/>
      <c r="E181" s="80"/>
      <c r="F181" s="80"/>
      <c r="G181" s="80"/>
      <c r="H181" s="80"/>
      <c r="I181" s="80"/>
      <c r="J181" s="80"/>
      <c r="K181" s="80"/>
      <c r="L181" s="71"/>
      <c r="N181" s="58"/>
      <c r="O181" s="58"/>
    </row>
    <row r="182" spans="1:15" s="57" customFormat="1" ht="14.25" customHeight="1" x14ac:dyDescent="0.25">
      <c r="A182" s="77"/>
      <c r="B182" s="84"/>
      <c r="C182" s="80"/>
      <c r="D182" s="80"/>
      <c r="E182" s="80"/>
      <c r="F182" s="80"/>
      <c r="G182" s="80"/>
      <c r="H182" s="80"/>
      <c r="I182" s="80"/>
      <c r="J182" s="80"/>
      <c r="K182" s="80"/>
      <c r="L182" s="71"/>
      <c r="N182" s="58"/>
      <c r="O182" s="58"/>
    </row>
    <row r="183" spans="1:15" s="57" customFormat="1" ht="14.25" customHeight="1" x14ac:dyDescent="0.25">
      <c r="A183" s="77"/>
      <c r="B183" s="84"/>
      <c r="C183" s="80"/>
      <c r="D183" s="80"/>
      <c r="E183" s="80"/>
      <c r="F183" s="80"/>
      <c r="G183" s="80"/>
      <c r="H183" s="80"/>
      <c r="I183" s="80"/>
      <c r="J183" s="80"/>
      <c r="K183" s="80"/>
      <c r="L183" s="71"/>
      <c r="N183" s="58"/>
      <c r="O183" s="58"/>
    </row>
    <row r="184" spans="1:15" s="57" customFormat="1" ht="14.25" customHeight="1" x14ac:dyDescent="0.25">
      <c r="A184" s="77"/>
      <c r="B184" s="84"/>
      <c r="C184" s="80"/>
      <c r="D184" s="80"/>
      <c r="E184" s="80"/>
      <c r="F184" s="80"/>
      <c r="G184" s="80"/>
      <c r="H184" s="80"/>
      <c r="I184" s="80"/>
      <c r="J184" s="80"/>
      <c r="K184" s="80"/>
      <c r="L184" s="71"/>
      <c r="N184" s="58"/>
      <c r="O184" s="58"/>
    </row>
    <row r="185" spans="1:15" s="57" customFormat="1" ht="14.25" customHeight="1" x14ac:dyDescent="0.25">
      <c r="A185" s="77"/>
      <c r="B185" s="84"/>
      <c r="C185" s="80"/>
      <c r="D185" s="80"/>
      <c r="E185" s="80"/>
      <c r="F185" s="80"/>
      <c r="G185" s="80"/>
      <c r="H185" s="80"/>
      <c r="I185" s="80"/>
      <c r="J185" s="80"/>
      <c r="K185" s="80"/>
      <c r="L185" s="71"/>
      <c r="N185" s="58"/>
      <c r="O185" s="58"/>
    </row>
    <row r="186" spans="1:15" s="57" customFormat="1" ht="14.25" customHeight="1" x14ac:dyDescent="0.25">
      <c r="A186" s="77"/>
      <c r="B186" s="84"/>
      <c r="C186" s="80"/>
      <c r="D186" s="80"/>
      <c r="E186" s="80"/>
      <c r="F186" s="80"/>
      <c r="G186" s="80"/>
      <c r="H186" s="80"/>
      <c r="I186" s="80"/>
      <c r="J186" s="80"/>
      <c r="K186" s="80"/>
      <c r="L186" s="71"/>
      <c r="N186" s="58"/>
      <c r="O186" s="58"/>
    </row>
    <row r="187" spans="1:15" s="57" customFormat="1" ht="14.25" customHeight="1" x14ac:dyDescent="0.25">
      <c r="A187" s="77"/>
      <c r="B187" s="84"/>
      <c r="C187" s="80"/>
      <c r="D187" s="80"/>
      <c r="E187" s="80"/>
      <c r="F187" s="80"/>
      <c r="G187" s="80"/>
      <c r="H187" s="80"/>
      <c r="I187" s="80"/>
      <c r="J187" s="80"/>
      <c r="K187" s="80"/>
      <c r="L187" s="71"/>
      <c r="N187" s="58"/>
      <c r="O187" s="58"/>
    </row>
    <row r="188" spans="1:15" s="57" customFormat="1" ht="14.25" customHeight="1" x14ac:dyDescent="0.25">
      <c r="A188" s="77"/>
      <c r="B188" s="84"/>
      <c r="C188" s="80"/>
      <c r="D188" s="80"/>
      <c r="E188" s="80"/>
      <c r="F188" s="80"/>
      <c r="G188" s="80"/>
      <c r="H188" s="80"/>
      <c r="I188" s="80"/>
      <c r="J188" s="80"/>
      <c r="K188" s="80"/>
      <c r="L188" s="71"/>
      <c r="N188" s="58"/>
      <c r="O188" s="58"/>
    </row>
    <row r="189" spans="1:15" s="57" customFormat="1" ht="14.25" customHeight="1" x14ac:dyDescent="0.25">
      <c r="A189" s="77"/>
      <c r="B189" s="84"/>
      <c r="C189" s="80"/>
      <c r="D189" s="80"/>
      <c r="E189" s="80"/>
      <c r="F189" s="80"/>
      <c r="G189" s="80"/>
      <c r="H189" s="80"/>
      <c r="I189" s="80"/>
      <c r="J189" s="80"/>
      <c r="K189" s="80"/>
      <c r="L189" s="71"/>
      <c r="N189" s="58"/>
      <c r="O189" s="58"/>
    </row>
    <row r="190" spans="1:15" s="57" customFormat="1" ht="14.25" customHeight="1" x14ac:dyDescent="0.25">
      <c r="A190" s="77"/>
      <c r="B190" s="84"/>
      <c r="C190" s="80"/>
      <c r="D190" s="80"/>
      <c r="E190" s="80"/>
      <c r="F190" s="80"/>
      <c r="G190" s="80"/>
      <c r="H190" s="80"/>
      <c r="I190" s="80"/>
      <c r="J190" s="80"/>
      <c r="K190" s="80"/>
      <c r="L190" s="71"/>
      <c r="N190" s="58"/>
      <c r="O190" s="58"/>
    </row>
    <row r="191" spans="1:15" s="57" customFormat="1" ht="14.25" customHeight="1" x14ac:dyDescent="0.25">
      <c r="A191" s="77"/>
      <c r="B191" s="84"/>
      <c r="C191" s="80"/>
      <c r="D191" s="80"/>
      <c r="E191" s="80"/>
      <c r="F191" s="80"/>
      <c r="G191" s="80"/>
      <c r="H191" s="80"/>
      <c r="I191" s="80"/>
      <c r="J191" s="80"/>
      <c r="K191" s="80"/>
      <c r="L191" s="71"/>
      <c r="N191" s="58"/>
      <c r="O191" s="58"/>
    </row>
    <row r="192" spans="1:15" s="57" customFormat="1" ht="14.25" customHeight="1" x14ac:dyDescent="0.25">
      <c r="A192" s="77"/>
      <c r="B192" s="84"/>
      <c r="C192" s="80"/>
      <c r="D192" s="80"/>
      <c r="E192" s="80"/>
      <c r="F192" s="80"/>
      <c r="G192" s="80"/>
      <c r="H192" s="80"/>
      <c r="I192" s="80"/>
      <c r="J192" s="80"/>
      <c r="K192" s="80"/>
      <c r="L192" s="71"/>
      <c r="N192" s="58"/>
      <c r="O192" s="58"/>
    </row>
    <row r="193" spans="1:15" s="57" customFormat="1" ht="14.25" customHeight="1" x14ac:dyDescent="0.25">
      <c r="A193" s="77"/>
      <c r="B193" s="84"/>
      <c r="C193" s="80"/>
      <c r="D193" s="80"/>
      <c r="E193" s="80"/>
      <c r="F193" s="80"/>
      <c r="G193" s="80"/>
      <c r="H193" s="80"/>
      <c r="I193" s="80"/>
      <c r="J193" s="80"/>
      <c r="K193" s="80"/>
      <c r="L193" s="71"/>
      <c r="N193" s="58"/>
      <c r="O193" s="58"/>
    </row>
    <row r="194" spans="1:15" s="57" customFormat="1" ht="14.25" customHeight="1" x14ac:dyDescent="0.25">
      <c r="A194" s="77"/>
      <c r="B194" s="84"/>
      <c r="C194" s="80"/>
      <c r="D194" s="80"/>
      <c r="E194" s="80"/>
      <c r="F194" s="80"/>
      <c r="G194" s="80"/>
      <c r="H194" s="80"/>
      <c r="I194" s="80"/>
      <c r="J194" s="80"/>
      <c r="K194" s="80"/>
      <c r="L194" s="71"/>
      <c r="N194" s="58"/>
      <c r="O194" s="58"/>
    </row>
    <row r="195" spans="1:15" s="57" customFormat="1" ht="14.25" customHeight="1" x14ac:dyDescent="0.25">
      <c r="A195" s="77"/>
      <c r="B195" s="84"/>
      <c r="C195" s="80"/>
      <c r="D195" s="80"/>
      <c r="E195" s="80"/>
      <c r="F195" s="80"/>
      <c r="G195" s="80"/>
      <c r="H195" s="80"/>
      <c r="I195" s="80"/>
      <c r="J195" s="80"/>
      <c r="K195" s="80"/>
      <c r="L195" s="71"/>
      <c r="N195" s="58"/>
      <c r="O195" s="58"/>
    </row>
    <row r="196" spans="1:15" s="57" customFormat="1" ht="14.25" customHeight="1" x14ac:dyDescent="0.25">
      <c r="A196" s="77"/>
      <c r="B196" s="84"/>
      <c r="C196" s="80"/>
      <c r="D196" s="80"/>
      <c r="E196" s="80"/>
      <c r="F196" s="80"/>
      <c r="G196" s="80"/>
      <c r="H196" s="80"/>
      <c r="I196" s="80"/>
      <c r="J196" s="80"/>
      <c r="K196" s="80"/>
      <c r="L196" s="71"/>
      <c r="N196" s="58"/>
      <c r="O196" s="58"/>
    </row>
    <row r="197" spans="1:15" s="57" customFormat="1" ht="14.25" customHeight="1" x14ac:dyDescent="0.25">
      <c r="A197" s="77"/>
      <c r="B197" s="84"/>
      <c r="C197" s="80"/>
      <c r="D197" s="80"/>
      <c r="E197" s="80"/>
      <c r="F197" s="80"/>
      <c r="G197" s="80"/>
      <c r="H197" s="80"/>
      <c r="I197" s="80"/>
      <c r="J197" s="80"/>
      <c r="K197" s="80"/>
      <c r="L197" s="71"/>
      <c r="N197" s="58"/>
      <c r="O197" s="58"/>
    </row>
    <row r="198" spans="1:15" s="57" customFormat="1" ht="14.25" customHeight="1" x14ac:dyDescent="0.25">
      <c r="A198" s="77"/>
      <c r="B198" s="84"/>
      <c r="C198" s="80"/>
      <c r="D198" s="80"/>
      <c r="E198" s="80"/>
      <c r="F198" s="80"/>
      <c r="G198" s="80"/>
      <c r="H198" s="80"/>
      <c r="I198" s="80"/>
      <c r="J198" s="80"/>
      <c r="K198" s="80"/>
      <c r="L198" s="71"/>
      <c r="N198" s="58"/>
      <c r="O198" s="58"/>
    </row>
    <row r="199" spans="1:15" s="57" customFormat="1" ht="14.25" customHeight="1" x14ac:dyDescent="0.25">
      <c r="A199" s="77"/>
      <c r="B199" s="84"/>
      <c r="C199" s="80"/>
      <c r="D199" s="80"/>
      <c r="E199" s="80"/>
      <c r="F199" s="80"/>
      <c r="G199" s="80"/>
      <c r="H199" s="80"/>
      <c r="I199" s="80"/>
      <c r="J199" s="80"/>
      <c r="K199" s="80"/>
      <c r="L199" s="71"/>
      <c r="N199" s="58"/>
      <c r="O199" s="58"/>
    </row>
    <row r="200" spans="1:15" s="57" customFormat="1" ht="14.25" customHeight="1" x14ac:dyDescent="0.25">
      <c r="A200" s="77"/>
      <c r="B200" s="84"/>
      <c r="C200" s="80"/>
      <c r="D200" s="80"/>
      <c r="E200" s="80"/>
      <c r="F200" s="80"/>
      <c r="G200" s="80"/>
      <c r="H200" s="80"/>
      <c r="I200" s="80"/>
      <c r="J200" s="80"/>
      <c r="K200" s="80"/>
      <c r="L200" s="71"/>
      <c r="N200" s="58"/>
      <c r="O200" s="58"/>
    </row>
    <row r="201" spans="1:15" s="57" customFormat="1" ht="14.25" customHeight="1" x14ac:dyDescent="0.25">
      <c r="A201" s="77"/>
      <c r="B201" s="84"/>
      <c r="C201" s="80"/>
      <c r="D201" s="80"/>
      <c r="E201" s="80"/>
      <c r="F201" s="80"/>
      <c r="G201" s="80"/>
      <c r="H201" s="80"/>
      <c r="I201" s="80"/>
      <c r="J201" s="80"/>
      <c r="K201" s="80"/>
      <c r="L201" s="71"/>
      <c r="N201" s="58"/>
      <c r="O201" s="58"/>
    </row>
    <row r="202" spans="1:15" s="57" customFormat="1" ht="14.25" customHeight="1" x14ac:dyDescent="0.25">
      <c r="A202" s="77"/>
      <c r="B202" s="84"/>
      <c r="C202" s="80"/>
      <c r="D202" s="80"/>
      <c r="E202" s="80"/>
      <c r="F202" s="80"/>
      <c r="G202" s="80"/>
      <c r="H202" s="80"/>
      <c r="I202" s="80"/>
      <c r="J202" s="80"/>
      <c r="K202" s="80"/>
      <c r="L202" s="71"/>
      <c r="N202" s="58"/>
      <c r="O202" s="58"/>
    </row>
    <row r="203" spans="1:15" s="57" customFormat="1" ht="14.25" customHeight="1" x14ac:dyDescent="0.25">
      <c r="A203" s="77"/>
      <c r="B203" s="84"/>
      <c r="C203" s="80"/>
      <c r="D203" s="80"/>
      <c r="E203" s="80"/>
      <c r="F203" s="80"/>
      <c r="G203" s="80"/>
      <c r="H203" s="80"/>
      <c r="I203" s="80"/>
      <c r="J203" s="80"/>
      <c r="K203" s="80"/>
      <c r="L203" s="71"/>
      <c r="N203" s="58"/>
      <c r="O203" s="58"/>
    </row>
    <row r="204" spans="1:15" s="57" customFormat="1" ht="14.25" customHeight="1" x14ac:dyDescent="0.25">
      <c r="A204" s="77"/>
      <c r="B204" s="84"/>
      <c r="C204" s="80"/>
      <c r="D204" s="80"/>
      <c r="E204" s="80"/>
      <c r="F204" s="80"/>
      <c r="G204" s="80"/>
      <c r="H204" s="80"/>
      <c r="I204" s="80"/>
      <c r="J204" s="80"/>
      <c r="K204" s="80"/>
      <c r="L204" s="71"/>
      <c r="N204" s="58"/>
      <c r="O204" s="58"/>
    </row>
    <row r="205" spans="1:15" s="57" customFormat="1" ht="14.25" customHeight="1" x14ac:dyDescent="0.25">
      <c r="A205" s="77"/>
      <c r="B205" s="84"/>
      <c r="C205" s="80"/>
      <c r="D205" s="80"/>
      <c r="E205" s="80"/>
      <c r="F205" s="80"/>
      <c r="G205" s="80"/>
      <c r="H205" s="80"/>
      <c r="I205" s="80"/>
      <c r="J205" s="80"/>
      <c r="K205" s="80"/>
      <c r="L205" s="71"/>
      <c r="N205" s="58"/>
      <c r="O205" s="58"/>
    </row>
    <row r="206" spans="1:15" s="57" customFormat="1" ht="14.25" customHeight="1" x14ac:dyDescent="0.25">
      <c r="A206" s="77"/>
      <c r="B206" s="84"/>
      <c r="C206" s="80"/>
      <c r="D206" s="80"/>
      <c r="E206" s="80"/>
      <c r="F206" s="80"/>
      <c r="G206" s="80"/>
      <c r="H206" s="80"/>
      <c r="I206" s="80"/>
      <c r="J206" s="80"/>
      <c r="K206" s="80"/>
      <c r="L206" s="71"/>
      <c r="N206" s="58"/>
      <c r="O206" s="58"/>
    </row>
    <row r="207" spans="1:15" s="57" customFormat="1" ht="14.25" customHeight="1" x14ac:dyDescent="0.25">
      <c r="A207" s="77"/>
      <c r="B207" s="84"/>
      <c r="C207" s="80"/>
      <c r="D207" s="80"/>
      <c r="E207" s="80"/>
      <c r="F207" s="80"/>
      <c r="G207" s="80"/>
      <c r="H207" s="80"/>
      <c r="I207" s="80"/>
      <c r="J207" s="80"/>
      <c r="K207" s="80"/>
      <c r="L207" s="71"/>
      <c r="N207" s="58"/>
      <c r="O207" s="58"/>
    </row>
    <row r="208" spans="1:15" s="57" customFormat="1" ht="14.25" customHeight="1" x14ac:dyDescent="0.25">
      <c r="A208" s="77"/>
      <c r="B208" s="84"/>
      <c r="C208" s="80"/>
      <c r="D208" s="80"/>
      <c r="E208" s="80"/>
      <c r="F208" s="80"/>
      <c r="G208" s="80"/>
      <c r="H208" s="80"/>
      <c r="I208" s="80"/>
      <c r="J208" s="80"/>
      <c r="K208" s="80"/>
      <c r="L208" s="71"/>
      <c r="N208" s="58"/>
      <c r="O208" s="58"/>
    </row>
    <row r="209" spans="1:15" s="57" customFormat="1" ht="14.25" customHeight="1" x14ac:dyDescent="0.25">
      <c r="A209" s="77"/>
      <c r="B209" s="84"/>
      <c r="C209" s="80"/>
      <c r="D209" s="80"/>
      <c r="E209" s="80"/>
      <c r="F209" s="80"/>
      <c r="G209" s="80"/>
      <c r="H209" s="80"/>
      <c r="I209" s="80"/>
      <c r="J209" s="80"/>
      <c r="K209" s="80"/>
      <c r="L209" s="71"/>
      <c r="N209" s="58"/>
      <c r="O209" s="58"/>
    </row>
    <row r="210" spans="1:15" s="57" customFormat="1" ht="14.25" customHeight="1" x14ac:dyDescent="0.25">
      <c r="A210" s="77"/>
      <c r="B210" s="84"/>
      <c r="C210" s="80"/>
      <c r="D210" s="80"/>
      <c r="E210" s="80"/>
      <c r="F210" s="80"/>
      <c r="G210" s="80"/>
      <c r="H210" s="80"/>
      <c r="I210" s="80"/>
      <c r="J210" s="80"/>
      <c r="K210" s="80"/>
      <c r="L210" s="71"/>
      <c r="N210" s="58"/>
      <c r="O210" s="58"/>
    </row>
    <row r="211" spans="1:15" s="57" customFormat="1" ht="14.25" customHeight="1" x14ac:dyDescent="0.25">
      <c r="A211" s="77"/>
      <c r="B211" s="84"/>
      <c r="C211" s="80"/>
      <c r="D211" s="80"/>
      <c r="E211" s="80"/>
      <c r="F211" s="80"/>
      <c r="G211" s="80"/>
      <c r="H211" s="80"/>
      <c r="I211" s="80"/>
      <c r="J211" s="80"/>
      <c r="K211" s="80"/>
      <c r="L211" s="71"/>
      <c r="N211" s="58"/>
      <c r="O211" s="58"/>
    </row>
    <row r="212" spans="1:15" s="57" customFormat="1" ht="14.25" customHeight="1" x14ac:dyDescent="0.25">
      <c r="A212" s="77"/>
      <c r="B212" s="84"/>
      <c r="C212" s="80"/>
      <c r="D212" s="80"/>
      <c r="E212" s="80"/>
      <c r="F212" s="80"/>
      <c r="G212" s="80"/>
      <c r="H212" s="80"/>
      <c r="I212" s="80"/>
      <c r="J212" s="80"/>
      <c r="K212" s="80"/>
      <c r="L212" s="71"/>
      <c r="N212" s="58"/>
      <c r="O212" s="58"/>
    </row>
    <row r="213" spans="1:15" s="57" customFormat="1" ht="14.25" customHeight="1" x14ac:dyDescent="0.25">
      <c r="A213" s="77"/>
      <c r="B213" s="84"/>
      <c r="C213" s="80"/>
      <c r="D213" s="80"/>
      <c r="E213" s="80"/>
      <c r="F213" s="80"/>
      <c r="G213" s="80"/>
      <c r="H213" s="80"/>
      <c r="I213" s="80"/>
      <c r="J213" s="80"/>
      <c r="K213" s="80"/>
      <c r="L213" s="71"/>
      <c r="N213" s="58"/>
      <c r="O213" s="58"/>
    </row>
    <row r="214" spans="1:15" s="57" customFormat="1" ht="14.25" customHeight="1" x14ac:dyDescent="0.25">
      <c r="A214" s="77"/>
      <c r="B214" s="84"/>
      <c r="C214" s="80"/>
      <c r="D214" s="80"/>
      <c r="E214" s="80"/>
      <c r="F214" s="80"/>
      <c r="G214" s="80"/>
      <c r="H214" s="80"/>
      <c r="I214" s="80"/>
      <c r="J214" s="80"/>
      <c r="K214" s="80"/>
      <c r="L214" s="71"/>
      <c r="N214" s="58"/>
      <c r="O214" s="58"/>
    </row>
    <row r="215" spans="1:15" s="57" customFormat="1" ht="14.25" customHeight="1" x14ac:dyDescent="0.25">
      <c r="A215" s="77"/>
      <c r="B215" s="84"/>
      <c r="C215" s="80"/>
      <c r="D215" s="80"/>
      <c r="E215" s="80"/>
      <c r="F215" s="80"/>
      <c r="G215" s="80"/>
      <c r="H215" s="80"/>
      <c r="I215" s="80"/>
      <c r="J215" s="80"/>
      <c r="K215" s="80"/>
      <c r="L215" s="71"/>
      <c r="N215" s="58"/>
      <c r="O215" s="58"/>
    </row>
    <row r="216" spans="1:15" s="57" customFormat="1" ht="14.25" customHeight="1" x14ac:dyDescent="0.25">
      <c r="A216" s="77"/>
      <c r="B216" s="84"/>
      <c r="C216" s="80"/>
      <c r="D216" s="80"/>
      <c r="E216" s="80"/>
      <c r="F216" s="80"/>
      <c r="G216" s="80"/>
      <c r="H216" s="80"/>
      <c r="I216" s="80"/>
      <c r="J216" s="80"/>
      <c r="K216" s="80"/>
      <c r="L216" s="71"/>
      <c r="N216" s="58"/>
      <c r="O216" s="58"/>
    </row>
    <row r="217" spans="1:15" s="57" customFormat="1" ht="14.25" customHeight="1" x14ac:dyDescent="0.25">
      <c r="A217" s="77"/>
      <c r="B217" s="84"/>
      <c r="C217" s="80"/>
      <c r="D217" s="80"/>
      <c r="E217" s="80"/>
      <c r="F217" s="80"/>
      <c r="G217" s="80"/>
      <c r="H217" s="80"/>
      <c r="I217" s="80"/>
      <c r="J217" s="80"/>
      <c r="K217" s="80"/>
      <c r="L217" s="71"/>
      <c r="N217" s="58"/>
      <c r="O217" s="58"/>
    </row>
    <row r="218" spans="1:15" s="57" customFormat="1" ht="14.25" customHeight="1" x14ac:dyDescent="0.25">
      <c r="A218" s="77"/>
      <c r="B218" s="84"/>
      <c r="C218" s="80"/>
      <c r="D218" s="80"/>
      <c r="E218" s="80"/>
      <c r="F218" s="80"/>
      <c r="G218" s="80"/>
      <c r="H218" s="80"/>
      <c r="I218" s="80"/>
      <c r="J218" s="80"/>
      <c r="K218" s="80"/>
      <c r="L218" s="71"/>
      <c r="N218" s="58"/>
      <c r="O218" s="58"/>
    </row>
    <row r="219" spans="1:15" s="57" customFormat="1" ht="14.25" customHeight="1" x14ac:dyDescent="0.25">
      <c r="A219" s="77"/>
      <c r="B219" s="84"/>
      <c r="C219" s="80"/>
      <c r="D219" s="80"/>
      <c r="E219" s="80"/>
      <c r="F219" s="80"/>
      <c r="G219" s="80"/>
      <c r="H219" s="80"/>
      <c r="I219" s="80"/>
      <c r="J219" s="80"/>
      <c r="K219" s="80"/>
      <c r="L219" s="71"/>
      <c r="N219" s="58"/>
      <c r="O219" s="58"/>
    </row>
    <row r="220" spans="1:15" s="57" customFormat="1" ht="14.25" customHeight="1" x14ac:dyDescent="0.25">
      <c r="A220" s="77"/>
      <c r="B220" s="84"/>
      <c r="C220" s="80"/>
      <c r="D220" s="80"/>
      <c r="E220" s="80"/>
      <c r="F220" s="80"/>
      <c r="G220" s="80"/>
      <c r="H220" s="80"/>
      <c r="I220" s="80"/>
      <c r="J220" s="80"/>
      <c r="K220" s="80"/>
      <c r="L220" s="71"/>
      <c r="N220" s="58"/>
      <c r="O220" s="58"/>
    </row>
    <row r="221" spans="1:15" s="57" customFormat="1" ht="14.25" customHeight="1" x14ac:dyDescent="0.25">
      <c r="A221" s="77"/>
      <c r="B221" s="84"/>
      <c r="C221" s="80"/>
      <c r="D221" s="80"/>
      <c r="E221" s="80"/>
      <c r="F221" s="80"/>
      <c r="G221" s="80"/>
      <c r="H221" s="80"/>
      <c r="I221" s="80"/>
      <c r="J221" s="80"/>
      <c r="K221" s="80"/>
      <c r="L221" s="71"/>
      <c r="N221" s="58"/>
      <c r="O221" s="58"/>
    </row>
    <row r="222" spans="1:15" s="57" customFormat="1" ht="14.25" customHeight="1" x14ac:dyDescent="0.25">
      <c r="A222" s="77"/>
      <c r="B222" s="84"/>
      <c r="C222" s="80"/>
      <c r="D222" s="80"/>
      <c r="E222" s="80"/>
      <c r="F222" s="80"/>
      <c r="G222" s="80"/>
      <c r="H222" s="80"/>
      <c r="I222" s="80"/>
      <c r="J222" s="80"/>
      <c r="K222" s="80"/>
      <c r="L222" s="71"/>
      <c r="N222" s="58"/>
      <c r="O222" s="58"/>
    </row>
    <row r="223" spans="1:15" s="57" customFormat="1" ht="14.25" customHeight="1" x14ac:dyDescent="0.25">
      <c r="A223" s="77"/>
      <c r="B223" s="84"/>
      <c r="C223" s="80"/>
      <c r="D223" s="80"/>
      <c r="E223" s="80"/>
      <c r="F223" s="80"/>
      <c r="G223" s="80"/>
      <c r="H223" s="80"/>
      <c r="I223" s="80"/>
      <c r="J223" s="80"/>
      <c r="K223" s="80"/>
      <c r="L223" s="71"/>
      <c r="N223" s="58"/>
      <c r="O223" s="58"/>
    </row>
    <row r="224" spans="1:15" s="57" customFormat="1" ht="14.25" customHeight="1" x14ac:dyDescent="0.25">
      <c r="A224" s="77"/>
      <c r="B224" s="84"/>
      <c r="C224" s="80"/>
      <c r="D224" s="80"/>
      <c r="E224" s="80"/>
      <c r="F224" s="80"/>
      <c r="G224" s="80"/>
      <c r="H224" s="80"/>
      <c r="I224" s="80"/>
      <c r="J224" s="80"/>
      <c r="K224" s="80"/>
      <c r="L224" s="71"/>
      <c r="N224" s="58"/>
      <c r="O224" s="58"/>
    </row>
    <row r="225" spans="1:15" s="57" customFormat="1" ht="14.25" customHeight="1" x14ac:dyDescent="0.25">
      <c r="A225" s="77"/>
      <c r="B225" s="84"/>
      <c r="C225" s="80"/>
      <c r="D225" s="80"/>
      <c r="E225" s="80"/>
      <c r="F225" s="80"/>
      <c r="G225" s="80"/>
      <c r="H225" s="80"/>
      <c r="I225" s="80"/>
      <c r="J225" s="80"/>
      <c r="K225" s="80"/>
      <c r="L225" s="71"/>
      <c r="N225" s="58"/>
      <c r="O225" s="58"/>
    </row>
    <row r="226" spans="1:15" s="57" customFormat="1" ht="14.25" customHeight="1" x14ac:dyDescent="0.25">
      <c r="A226" s="77"/>
      <c r="B226" s="84"/>
      <c r="C226" s="80"/>
      <c r="D226" s="80"/>
      <c r="E226" s="80"/>
      <c r="F226" s="80"/>
      <c r="G226" s="80"/>
      <c r="H226" s="80"/>
      <c r="I226" s="80"/>
      <c r="J226" s="80"/>
      <c r="K226" s="80"/>
      <c r="L226" s="71"/>
      <c r="N226" s="58"/>
      <c r="O226" s="58"/>
    </row>
    <row r="227" spans="1:15" s="57" customFormat="1" ht="14.25" customHeight="1" x14ac:dyDescent="0.25">
      <c r="A227" s="77"/>
      <c r="B227" s="84"/>
      <c r="C227" s="80"/>
      <c r="D227" s="80"/>
      <c r="E227" s="80"/>
      <c r="F227" s="80"/>
      <c r="G227" s="80"/>
      <c r="H227" s="80"/>
      <c r="I227" s="80"/>
      <c r="J227" s="80"/>
      <c r="K227" s="80"/>
      <c r="L227" s="71"/>
      <c r="N227" s="58"/>
      <c r="O227" s="58"/>
    </row>
    <row r="228" spans="1:15" s="57" customFormat="1" ht="14.25" customHeight="1" x14ac:dyDescent="0.25">
      <c r="A228" s="77"/>
      <c r="B228" s="84"/>
      <c r="C228" s="80"/>
      <c r="D228" s="80"/>
      <c r="E228" s="80"/>
      <c r="F228" s="80"/>
      <c r="G228" s="80"/>
      <c r="H228" s="80"/>
      <c r="I228" s="80"/>
      <c r="J228" s="80"/>
      <c r="K228" s="80"/>
      <c r="L228" s="71"/>
      <c r="N228" s="58"/>
      <c r="O228" s="58"/>
    </row>
    <row r="229" spans="1:15" s="57" customFormat="1" ht="14.25" customHeight="1" x14ac:dyDescent="0.25">
      <c r="A229" s="77"/>
      <c r="B229" s="84"/>
      <c r="C229" s="80"/>
      <c r="D229" s="80"/>
      <c r="E229" s="80"/>
      <c r="F229" s="80"/>
      <c r="G229" s="80"/>
      <c r="H229" s="80"/>
      <c r="I229" s="80"/>
      <c r="J229" s="80"/>
      <c r="K229" s="80"/>
      <c r="L229" s="71"/>
      <c r="N229" s="58"/>
      <c r="O229" s="58"/>
    </row>
    <row r="230" spans="1:15" s="57" customFormat="1" ht="14.25" customHeight="1" x14ac:dyDescent="0.25">
      <c r="A230" s="77"/>
      <c r="B230" s="84"/>
      <c r="C230" s="80"/>
      <c r="D230" s="80"/>
      <c r="E230" s="80"/>
      <c r="F230" s="80"/>
      <c r="G230" s="80"/>
      <c r="H230" s="80"/>
      <c r="I230" s="80"/>
      <c r="J230" s="80"/>
      <c r="K230" s="80"/>
      <c r="L230" s="71"/>
      <c r="N230" s="58"/>
      <c r="O230" s="58"/>
    </row>
    <row r="231" spans="1:15" s="57" customFormat="1" ht="14.25" customHeight="1" x14ac:dyDescent="0.25">
      <c r="A231" s="77"/>
      <c r="B231" s="84"/>
      <c r="C231" s="80"/>
      <c r="D231" s="80"/>
      <c r="E231" s="80"/>
      <c r="F231" s="80"/>
      <c r="G231" s="80"/>
      <c r="H231" s="80"/>
      <c r="I231" s="80"/>
      <c r="J231" s="80"/>
      <c r="K231" s="80"/>
      <c r="L231" s="71"/>
      <c r="N231" s="58"/>
      <c r="O231" s="58"/>
    </row>
    <row r="232" spans="1:15" s="57" customFormat="1" ht="14.25" customHeight="1" x14ac:dyDescent="0.25">
      <c r="A232" s="77"/>
      <c r="B232" s="84"/>
      <c r="C232" s="80"/>
      <c r="D232" s="80"/>
      <c r="E232" s="80"/>
      <c r="F232" s="80"/>
      <c r="G232" s="80"/>
      <c r="H232" s="80"/>
      <c r="I232" s="80"/>
      <c r="J232" s="80"/>
      <c r="K232" s="80"/>
      <c r="L232" s="71"/>
      <c r="N232" s="58"/>
      <c r="O232" s="58"/>
    </row>
    <row r="233" spans="1:15" s="57" customFormat="1" ht="14.25" customHeight="1" x14ac:dyDescent="0.25">
      <c r="A233" s="77"/>
      <c r="B233" s="84"/>
      <c r="C233" s="80"/>
      <c r="D233" s="80"/>
      <c r="E233" s="80"/>
      <c r="F233" s="80"/>
      <c r="G233" s="80"/>
      <c r="H233" s="80"/>
      <c r="I233" s="80"/>
      <c r="J233" s="80"/>
      <c r="K233" s="80"/>
      <c r="L233" s="71"/>
      <c r="N233" s="58"/>
      <c r="O233" s="58"/>
    </row>
    <row r="234" spans="1:15" s="57" customFormat="1" ht="14.25" customHeight="1" x14ac:dyDescent="0.25">
      <c r="A234" s="77"/>
      <c r="B234" s="84"/>
      <c r="C234" s="80"/>
      <c r="D234" s="80"/>
      <c r="E234" s="80"/>
      <c r="F234" s="80"/>
      <c r="G234" s="80"/>
      <c r="H234" s="80"/>
      <c r="I234" s="80"/>
      <c r="J234" s="80"/>
      <c r="K234" s="80"/>
      <c r="L234" s="71"/>
      <c r="N234" s="58"/>
      <c r="O234" s="58"/>
    </row>
    <row r="235" spans="1:15" s="57" customFormat="1" ht="14.25" customHeight="1" x14ac:dyDescent="0.25">
      <c r="A235" s="77"/>
      <c r="B235" s="84"/>
      <c r="C235" s="80"/>
      <c r="D235" s="80"/>
      <c r="E235" s="80"/>
      <c r="F235" s="80"/>
      <c r="G235" s="80"/>
      <c r="H235" s="80"/>
      <c r="I235" s="80"/>
      <c r="J235" s="80"/>
      <c r="K235" s="80"/>
      <c r="L235" s="71"/>
      <c r="N235" s="58"/>
      <c r="O235" s="58"/>
    </row>
    <row r="236" spans="1:15" s="57" customFormat="1" ht="14.25" customHeight="1" x14ac:dyDescent="0.25">
      <c r="A236" s="77"/>
      <c r="B236" s="84"/>
      <c r="C236" s="80"/>
      <c r="D236" s="80"/>
      <c r="E236" s="80"/>
      <c r="F236" s="80"/>
      <c r="G236" s="80"/>
      <c r="H236" s="80"/>
      <c r="I236" s="80"/>
      <c r="J236" s="80"/>
      <c r="K236" s="80"/>
      <c r="L236" s="71"/>
      <c r="N236" s="58"/>
      <c r="O236" s="58"/>
    </row>
    <row r="237" spans="1:15" s="57" customFormat="1" ht="14.25" customHeight="1" x14ac:dyDescent="0.25">
      <c r="A237" s="77"/>
      <c r="B237" s="84"/>
      <c r="C237" s="80"/>
      <c r="D237" s="80"/>
      <c r="E237" s="80"/>
      <c r="F237" s="80"/>
      <c r="G237" s="80"/>
      <c r="H237" s="80"/>
      <c r="I237" s="80"/>
      <c r="J237" s="80"/>
      <c r="K237" s="80"/>
      <c r="L237" s="71"/>
      <c r="N237" s="58"/>
      <c r="O237" s="58"/>
    </row>
    <row r="238" spans="1:15" s="57" customFormat="1" ht="14.25" customHeight="1" x14ac:dyDescent="0.25">
      <c r="A238" s="77"/>
      <c r="B238" s="84"/>
      <c r="C238" s="80"/>
      <c r="D238" s="80"/>
      <c r="E238" s="80"/>
      <c r="F238" s="80"/>
      <c r="G238" s="80"/>
      <c r="H238" s="80"/>
      <c r="I238" s="80"/>
      <c r="J238" s="80"/>
      <c r="K238" s="80"/>
      <c r="L238" s="71"/>
      <c r="N238" s="58"/>
      <c r="O238" s="58"/>
    </row>
    <row r="239" spans="1:15" s="57" customFormat="1" ht="14.25" customHeight="1" x14ac:dyDescent="0.25">
      <c r="A239" s="77"/>
      <c r="B239" s="84"/>
      <c r="C239" s="80"/>
      <c r="D239" s="80"/>
      <c r="E239" s="80"/>
      <c r="F239" s="80"/>
      <c r="G239" s="80"/>
      <c r="H239" s="80"/>
      <c r="I239" s="80"/>
      <c r="J239" s="80"/>
      <c r="K239" s="80"/>
      <c r="L239" s="71"/>
      <c r="N239" s="58"/>
      <c r="O239" s="58"/>
    </row>
    <row r="240" spans="1:15" s="57" customFormat="1" ht="14.25" customHeight="1" x14ac:dyDescent="0.25">
      <c r="A240" s="77"/>
      <c r="B240" s="84"/>
      <c r="C240" s="80"/>
      <c r="D240" s="80"/>
      <c r="E240" s="80"/>
      <c r="F240" s="80"/>
      <c r="G240" s="80"/>
      <c r="H240" s="80"/>
      <c r="I240" s="80"/>
      <c r="J240" s="80"/>
      <c r="K240" s="80"/>
      <c r="L240" s="71"/>
      <c r="N240" s="58"/>
      <c r="O240" s="58"/>
    </row>
    <row r="241" spans="1:15" s="57" customFormat="1" ht="14.25" customHeight="1" x14ac:dyDescent="0.25">
      <c r="A241" s="77"/>
      <c r="B241" s="84"/>
      <c r="C241" s="80"/>
      <c r="D241" s="80"/>
      <c r="E241" s="80"/>
      <c r="F241" s="80"/>
      <c r="G241" s="80"/>
      <c r="H241" s="80"/>
      <c r="I241" s="80"/>
      <c r="J241" s="80"/>
      <c r="K241" s="80"/>
      <c r="L241" s="71"/>
      <c r="N241" s="58"/>
      <c r="O241" s="58"/>
    </row>
    <row r="242" spans="1:15" s="57" customFormat="1" ht="14.25" customHeight="1" x14ac:dyDescent="0.25">
      <c r="A242" s="77"/>
      <c r="B242" s="84"/>
      <c r="C242" s="80"/>
      <c r="D242" s="80"/>
      <c r="E242" s="80"/>
      <c r="F242" s="80"/>
      <c r="G242" s="80"/>
      <c r="H242" s="80"/>
      <c r="I242" s="80"/>
      <c r="J242" s="80"/>
      <c r="K242" s="80"/>
      <c r="L242" s="71"/>
      <c r="N242" s="58"/>
      <c r="O242" s="58"/>
    </row>
    <row r="243" spans="1:15" s="57" customFormat="1" ht="14.25" customHeight="1" x14ac:dyDescent="0.25">
      <c r="A243" s="77"/>
      <c r="B243" s="84"/>
      <c r="C243" s="80"/>
      <c r="D243" s="80"/>
      <c r="E243" s="80"/>
      <c r="F243" s="80"/>
      <c r="G243" s="80"/>
      <c r="H243" s="80"/>
      <c r="I243" s="80"/>
      <c r="J243" s="80"/>
      <c r="K243" s="80"/>
      <c r="L243" s="71"/>
      <c r="N243" s="58"/>
      <c r="O243" s="58"/>
    </row>
    <row r="244" spans="1:15" s="57" customFormat="1" ht="14.25" customHeight="1" x14ac:dyDescent="0.25">
      <c r="A244" s="77"/>
      <c r="B244" s="84"/>
      <c r="C244" s="80"/>
      <c r="D244" s="80"/>
      <c r="E244" s="80"/>
      <c r="F244" s="80"/>
      <c r="G244" s="80"/>
      <c r="H244" s="80"/>
      <c r="I244" s="80"/>
      <c r="J244" s="80"/>
      <c r="K244" s="80"/>
      <c r="L244" s="71"/>
      <c r="N244" s="58"/>
      <c r="O244" s="58"/>
    </row>
    <row r="245" spans="1:15" s="57" customFormat="1" ht="14.25" customHeight="1" x14ac:dyDescent="0.25">
      <c r="A245" s="77"/>
      <c r="B245" s="84"/>
      <c r="C245" s="80"/>
      <c r="D245" s="80"/>
      <c r="E245" s="80"/>
      <c r="F245" s="80"/>
      <c r="G245" s="80"/>
      <c r="H245" s="80"/>
      <c r="I245" s="80"/>
      <c r="J245" s="80"/>
      <c r="K245" s="80"/>
      <c r="L245" s="71"/>
      <c r="N245" s="58"/>
      <c r="O245" s="58"/>
    </row>
    <row r="246" spans="1:15" s="57" customFormat="1" ht="14.25" customHeight="1" x14ac:dyDescent="0.25">
      <c r="A246" s="77"/>
      <c r="B246" s="84"/>
      <c r="C246" s="80"/>
      <c r="D246" s="80"/>
      <c r="E246" s="80"/>
      <c r="F246" s="80"/>
      <c r="G246" s="80"/>
      <c r="H246" s="80"/>
      <c r="I246" s="80"/>
      <c r="J246" s="80"/>
      <c r="K246" s="80"/>
      <c r="L246" s="71"/>
      <c r="N246" s="58"/>
      <c r="O246" s="58"/>
    </row>
    <row r="247" spans="1:15" s="57" customFormat="1" ht="14.25" customHeight="1" x14ac:dyDescent="0.25">
      <c r="A247" s="77"/>
      <c r="B247" s="84"/>
      <c r="C247" s="80"/>
      <c r="D247" s="80"/>
      <c r="E247" s="80"/>
      <c r="F247" s="80"/>
      <c r="G247" s="80"/>
      <c r="H247" s="80"/>
      <c r="I247" s="80"/>
      <c r="J247" s="80"/>
      <c r="K247" s="80"/>
      <c r="L247" s="71"/>
      <c r="N247" s="58"/>
      <c r="O247" s="58"/>
    </row>
    <row r="248" spans="1:15" s="57" customFormat="1" ht="14.25" customHeight="1" x14ac:dyDescent="0.25">
      <c r="A248" s="77"/>
      <c r="B248" s="84"/>
      <c r="C248" s="80"/>
      <c r="D248" s="80"/>
      <c r="E248" s="80"/>
      <c r="F248" s="80"/>
      <c r="G248" s="80"/>
      <c r="H248" s="80"/>
      <c r="I248" s="80"/>
      <c r="J248" s="80"/>
      <c r="K248" s="80"/>
      <c r="L248" s="71"/>
      <c r="N248" s="58"/>
      <c r="O248" s="58"/>
    </row>
    <row r="249" spans="1:15" s="57" customFormat="1" ht="14.25" customHeight="1" x14ac:dyDescent="0.25">
      <c r="A249" s="77"/>
      <c r="B249" s="84"/>
      <c r="C249" s="80"/>
      <c r="D249" s="80"/>
      <c r="E249" s="80"/>
      <c r="F249" s="80"/>
      <c r="G249" s="80"/>
      <c r="H249" s="80"/>
      <c r="I249" s="80"/>
      <c r="J249" s="80"/>
      <c r="K249" s="80"/>
      <c r="L249" s="71"/>
      <c r="N249" s="58"/>
      <c r="O249" s="58"/>
    </row>
    <row r="250" spans="1:15" s="57" customFormat="1" ht="14.25" customHeight="1" x14ac:dyDescent="0.25">
      <c r="A250" s="77"/>
      <c r="B250" s="84"/>
      <c r="C250" s="80"/>
      <c r="D250" s="80"/>
      <c r="E250" s="80"/>
      <c r="F250" s="80"/>
      <c r="G250" s="80"/>
      <c r="H250" s="80"/>
      <c r="I250" s="80"/>
      <c r="J250" s="80"/>
      <c r="K250" s="80"/>
      <c r="L250" s="71"/>
      <c r="N250" s="58"/>
      <c r="O250" s="58"/>
    </row>
    <row r="251" spans="1:15" s="57" customFormat="1" ht="14.25" customHeight="1" x14ac:dyDescent="0.25">
      <c r="A251" s="77"/>
      <c r="B251" s="84"/>
      <c r="C251" s="80"/>
      <c r="D251" s="80"/>
      <c r="E251" s="80"/>
      <c r="F251" s="80"/>
      <c r="G251" s="80"/>
      <c r="H251" s="80"/>
      <c r="I251" s="80"/>
      <c r="J251" s="80"/>
      <c r="K251" s="80"/>
      <c r="L251" s="71"/>
      <c r="N251" s="58"/>
      <c r="O251" s="58"/>
    </row>
    <row r="252" spans="1:15" s="57" customFormat="1" ht="14.25" customHeight="1" x14ac:dyDescent="0.25">
      <c r="A252" s="77"/>
      <c r="B252" s="84"/>
      <c r="C252" s="80"/>
      <c r="D252" s="80"/>
      <c r="E252" s="80"/>
      <c r="F252" s="80"/>
      <c r="G252" s="80"/>
      <c r="H252" s="80"/>
      <c r="I252" s="80"/>
      <c r="J252" s="80"/>
      <c r="K252" s="80"/>
      <c r="L252" s="71"/>
      <c r="N252" s="58"/>
      <c r="O252" s="58"/>
    </row>
    <row r="253" spans="1:15" s="57" customFormat="1" ht="14.25" customHeight="1" x14ac:dyDescent="0.25">
      <c r="A253" s="77"/>
      <c r="B253" s="84"/>
      <c r="C253" s="80"/>
      <c r="D253" s="80"/>
      <c r="E253" s="80"/>
      <c r="F253" s="80"/>
      <c r="G253" s="80"/>
      <c r="H253" s="80"/>
      <c r="I253" s="80"/>
      <c r="J253" s="80"/>
      <c r="K253" s="80"/>
      <c r="L253" s="71"/>
      <c r="N253" s="58"/>
      <c r="O253" s="58"/>
    </row>
    <row r="254" spans="1:15" s="57" customFormat="1" ht="14.25" customHeight="1" x14ac:dyDescent="0.25">
      <c r="A254" s="77"/>
      <c r="B254" s="84"/>
      <c r="C254" s="80"/>
      <c r="D254" s="80"/>
      <c r="E254" s="80"/>
      <c r="F254" s="80"/>
      <c r="G254" s="80"/>
      <c r="H254" s="80"/>
      <c r="I254" s="80"/>
      <c r="J254" s="80"/>
      <c r="K254" s="80"/>
      <c r="L254" s="71"/>
      <c r="N254" s="58"/>
      <c r="O254" s="58"/>
    </row>
    <row r="255" spans="1:15" s="57" customFormat="1" ht="14.25" customHeight="1" x14ac:dyDescent="0.25">
      <c r="A255" s="77"/>
      <c r="B255" s="84"/>
      <c r="C255" s="80"/>
      <c r="D255" s="80"/>
      <c r="E255" s="80"/>
      <c r="F255" s="80"/>
      <c r="G255" s="80"/>
      <c r="H255" s="80"/>
      <c r="I255" s="80"/>
      <c r="J255" s="80"/>
      <c r="K255" s="80"/>
      <c r="L255" s="71"/>
      <c r="N255" s="58"/>
      <c r="O255" s="58"/>
    </row>
    <row r="256" spans="1:15" s="57" customFormat="1" ht="14.25" customHeight="1" x14ac:dyDescent="0.25">
      <c r="A256" s="77"/>
      <c r="B256" s="84"/>
      <c r="C256" s="80"/>
      <c r="D256" s="80"/>
      <c r="E256" s="80"/>
      <c r="F256" s="80"/>
      <c r="G256" s="80"/>
      <c r="H256" s="80"/>
      <c r="I256" s="80"/>
      <c r="J256" s="80"/>
      <c r="K256" s="80"/>
      <c r="L256" s="71"/>
      <c r="N256" s="58"/>
      <c r="O256" s="58"/>
    </row>
    <row r="257" spans="1:15" s="57" customFormat="1" ht="14.25" customHeight="1" x14ac:dyDescent="0.25">
      <c r="A257" s="77"/>
      <c r="B257" s="84"/>
      <c r="C257" s="80"/>
      <c r="D257" s="80"/>
      <c r="E257" s="80"/>
      <c r="F257" s="80"/>
      <c r="G257" s="80"/>
      <c r="H257" s="80"/>
      <c r="I257" s="80"/>
      <c r="J257" s="80"/>
      <c r="K257" s="80"/>
      <c r="L257" s="71"/>
      <c r="N257" s="58"/>
      <c r="O257" s="58"/>
    </row>
    <row r="258" spans="1:15" s="57" customFormat="1" ht="14.25" customHeight="1" x14ac:dyDescent="0.25">
      <c r="A258" s="77"/>
      <c r="B258" s="84"/>
      <c r="C258" s="80"/>
      <c r="D258" s="80"/>
      <c r="E258" s="80"/>
      <c r="F258" s="80"/>
      <c r="G258" s="80"/>
      <c r="H258" s="80"/>
      <c r="I258" s="80"/>
      <c r="J258" s="80"/>
      <c r="K258" s="80"/>
      <c r="L258" s="71"/>
      <c r="N258" s="58"/>
      <c r="O258" s="58"/>
    </row>
    <row r="259" spans="1:15" s="57" customFormat="1" ht="14.25" customHeight="1" x14ac:dyDescent="0.25">
      <c r="A259" s="77"/>
      <c r="B259" s="84"/>
      <c r="C259" s="80"/>
      <c r="D259" s="80"/>
      <c r="E259" s="80"/>
      <c r="F259" s="80"/>
      <c r="G259" s="80"/>
      <c r="H259" s="80"/>
      <c r="I259" s="80"/>
      <c r="J259" s="80"/>
      <c r="K259" s="80"/>
      <c r="L259" s="71"/>
      <c r="N259" s="58"/>
      <c r="O259" s="58"/>
    </row>
    <row r="260" spans="1:15" s="57" customFormat="1" ht="14.25" customHeight="1" x14ac:dyDescent="0.25">
      <c r="A260" s="77"/>
      <c r="B260" s="84"/>
      <c r="C260" s="80"/>
      <c r="D260" s="80"/>
      <c r="E260" s="80"/>
      <c r="F260" s="80"/>
      <c r="G260" s="80"/>
      <c r="H260" s="80"/>
      <c r="I260" s="80"/>
      <c r="J260" s="80"/>
      <c r="K260" s="80"/>
      <c r="L260" s="71"/>
      <c r="N260" s="58"/>
      <c r="O260" s="58"/>
    </row>
    <row r="261" spans="1:15" s="57" customFormat="1" ht="14.25" customHeight="1" x14ac:dyDescent="0.25">
      <c r="A261" s="77"/>
      <c r="B261" s="84"/>
      <c r="C261" s="80"/>
      <c r="D261" s="80"/>
      <c r="E261" s="80"/>
      <c r="F261" s="80"/>
      <c r="G261" s="80"/>
      <c r="H261" s="80"/>
      <c r="I261" s="80"/>
      <c r="J261" s="80"/>
      <c r="K261" s="80"/>
      <c r="L261" s="71"/>
      <c r="N261" s="58"/>
      <c r="O261" s="58"/>
    </row>
    <row r="262" spans="1:15" s="57" customFormat="1" ht="14.25" customHeight="1" x14ac:dyDescent="0.25">
      <c r="A262" s="77"/>
      <c r="B262" s="84"/>
      <c r="C262" s="80"/>
      <c r="D262" s="80"/>
      <c r="E262" s="80"/>
      <c r="F262" s="80"/>
      <c r="G262" s="80"/>
      <c r="H262" s="80"/>
      <c r="I262" s="80"/>
      <c r="J262" s="80"/>
      <c r="K262" s="80"/>
      <c r="L262" s="71"/>
      <c r="N262" s="58"/>
      <c r="O262" s="58"/>
    </row>
    <row r="263" spans="1:15" s="57" customFormat="1" ht="14.25" customHeight="1" x14ac:dyDescent="0.25">
      <c r="A263" s="77"/>
      <c r="B263" s="84"/>
      <c r="C263" s="80"/>
      <c r="D263" s="80"/>
      <c r="E263" s="80"/>
      <c r="F263" s="80"/>
      <c r="G263" s="80"/>
      <c r="H263" s="80"/>
      <c r="I263" s="80"/>
      <c r="J263" s="80"/>
      <c r="K263" s="80"/>
      <c r="L263" s="71"/>
      <c r="N263" s="58"/>
      <c r="O263" s="58"/>
    </row>
    <row r="264" spans="1:15" s="57" customFormat="1" ht="14.25" customHeight="1" x14ac:dyDescent="0.25">
      <c r="A264" s="77"/>
      <c r="B264" s="84"/>
      <c r="C264" s="80"/>
      <c r="D264" s="80"/>
      <c r="E264" s="80"/>
      <c r="F264" s="80"/>
      <c r="G264" s="80"/>
      <c r="H264" s="80"/>
      <c r="I264" s="80"/>
      <c r="J264" s="80"/>
      <c r="K264" s="80"/>
      <c r="L264" s="71"/>
      <c r="N264" s="58"/>
      <c r="O264" s="58"/>
    </row>
    <row r="265" spans="1:15" s="57" customFormat="1" ht="14.25" customHeight="1" x14ac:dyDescent="0.25">
      <c r="A265" s="77"/>
      <c r="B265" s="84"/>
      <c r="C265" s="80"/>
      <c r="D265" s="80"/>
      <c r="E265" s="80"/>
      <c r="F265" s="80"/>
      <c r="G265" s="80"/>
      <c r="H265" s="80"/>
      <c r="I265" s="80"/>
      <c r="J265" s="80"/>
      <c r="K265" s="80"/>
      <c r="L265" s="71"/>
      <c r="N265" s="58"/>
      <c r="O265" s="58"/>
    </row>
    <row r="266" spans="1:15" s="57" customFormat="1" ht="14.25" customHeight="1" x14ac:dyDescent="0.25">
      <c r="A266" s="77"/>
      <c r="B266" s="84"/>
      <c r="C266" s="80"/>
      <c r="D266" s="80"/>
      <c r="E266" s="80"/>
      <c r="F266" s="80"/>
      <c r="G266" s="80"/>
      <c r="H266" s="80"/>
      <c r="I266" s="80"/>
      <c r="J266" s="80"/>
      <c r="K266" s="80"/>
      <c r="L266" s="71"/>
      <c r="N266" s="58"/>
      <c r="O266" s="58"/>
    </row>
    <row r="267" spans="1:15" s="57" customFormat="1" ht="14.25" customHeight="1" x14ac:dyDescent="0.25">
      <c r="A267" s="77"/>
      <c r="B267" s="84"/>
      <c r="C267" s="80"/>
      <c r="D267" s="80"/>
      <c r="E267" s="80"/>
      <c r="F267" s="80"/>
      <c r="G267" s="80"/>
      <c r="H267" s="80"/>
      <c r="I267" s="80"/>
      <c r="J267" s="80"/>
      <c r="K267" s="80"/>
      <c r="L267" s="71"/>
      <c r="N267" s="58"/>
      <c r="O267" s="58"/>
    </row>
    <row r="268" spans="1:15" s="57" customFormat="1" ht="14.25" customHeight="1" x14ac:dyDescent="0.25">
      <c r="A268" s="77"/>
      <c r="B268" s="84"/>
      <c r="C268" s="80"/>
      <c r="D268" s="80"/>
      <c r="E268" s="80"/>
      <c r="F268" s="80"/>
      <c r="G268" s="80"/>
      <c r="H268" s="80"/>
      <c r="I268" s="80"/>
      <c r="J268" s="80"/>
      <c r="K268" s="80"/>
      <c r="L268" s="71"/>
      <c r="N268" s="58"/>
      <c r="O268" s="58"/>
    </row>
    <row r="269" spans="1:15" s="57" customFormat="1" ht="14.25" customHeight="1" x14ac:dyDescent="0.25">
      <c r="A269" s="77"/>
      <c r="B269" s="84"/>
      <c r="C269" s="80"/>
      <c r="D269" s="80"/>
      <c r="E269" s="80"/>
      <c r="F269" s="80"/>
      <c r="G269" s="80"/>
      <c r="H269" s="80"/>
      <c r="I269" s="80"/>
      <c r="J269" s="80"/>
      <c r="K269" s="80"/>
      <c r="L269" s="71"/>
      <c r="N269" s="58"/>
      <c r="O269" s="58"/>
    </row>
    <row r="270" spans="1:15" s="57" customFormat="1" ht="14.25" customHeight="1" x14ac:dyDescent="0.25">
      <c r="A270" s="77"/>
      <c r="B270" s="84"/>
      <c r="C270" s="80"/>
      <c r="D270" s="80"/>
      <c r="E270" s="80"/>
      <c r="F270" s="80"/>
      <c r="G270" s="80"/>
      <c r="H270" s="80"/>
      <c r="I270" s="80"/>
      <c r="J270" s="80"/>
      <c r="K270" s="80"/>
      <c r="L270" s="71"/>
      <c r="N270" s="58"/>
      <c r="O270" s="58"/>
    </row>
    <row r="271" spans="1:15" s="57" customFormat="1" ht="14.25" customHeight="1" x14ac:dyDescent="0.25">
      <c r="A271" s="77"/>
      <c r="B271" s="84"/>
      <c r="C271" s="80"/>
      <c r="D271" s="80"/>
      <c r="E271" s="80"/>
      <c r="F271" s="80"/>
      <c r="G271" s="80"/>
      <c r="H271" s="80"/>
      <c r="I271" s="80"/>
      <c r="J271" s="80"/>
      <c r="K271" s="80"/>
      <c r="L271" s="71"/>
      <c r="N271" s="58"/>
      <c r="O271" s="58"/>
    </row>
    <row r="272" spans="1:15" s="57" customFormat="1" ht="14.25" customHeight="1" x14ac:dyDescent="0.25">
      <c r="A272" s="77"/>
      <c r="B272" s="84"/>
      <c r="C272" s="80"/>
      <c r="D272" s="80"/>
      <c r="E272" s="80"/>
      <c r="F272" s="80"/>
      <c r="G272" s="80"/>
      <c r="H272" s="80"/>
      <c r="I272" s="80"/>
      <c r="J272" s="80"/>
      <c r="K272" s="80"/>
      <c r="L272" s="71"/>
      <c r="N272" s="58"/>
      <c r="O272" s="58"/>
    </row>
    <row r="273" spans="1:15" s="57" customFormat="1" ht="14.25" customHeight="1" x14ac:dyDescent="0.25">
      <c r="A273" s="77"/>
      <c r="B273" s="84"/>
      <c r="C273" s="80"/>
      <c r="D273" s="80"/>
      <c r="E273" s="80"/>
      <c r="F273" s="80"/>
      <c r="G273" s="80"/>
      <c r="H273" s="80"/>
      <c r="I273" s="80"/>
      <c r="J273" s="80"/>
      <c r="K273" s="80"/>
      <c r="L273" s="71"/>
      <c r="N273" s="58"/>
      <c r="O273" s="58"/>
    </row>
    <row r="274" spans="1:15" s="57" customFormat="1" ht="14.25" customHeight="1" x14ac:dyDescent="0.25">
      <c r="A274" s="77"/>
      <c r="B274" s="84"/>
      <c r="C274" s="80"/>
      <c r="D274" s="80"/>
      <c r="E274" s="80"/>
      <c r="F274" s="80"/>
      <c r="G274" s="80"/>
      <c r="H274" s="80"/>
      <c r="I274" s="80"/>
      <c r="J274" s="80"/>
      <c r="K274" s="80"/>
      <c r="L274" s="71"/>
      <c r="N274" s="58"/>
      <c r="O274" s="58"/>
    </row>
    <row r="275" spans="1:15" s="57" customFormat="1" ht="14.25" customHeight="1" x14ac:dyDescent="0.25">
      <c r="A275" s="77"/>
      <c r="B275" s="84"/>
      <c r="C275" s="80"/>
      <c r="D275" s="80"/>
      <c r="E275" s="80"/>
      <c r="F275" s="80"/>
      <c r="G275" s="80"/>
      <c r="H275" s="80"/>
      <c r="I275" s="80"/>
      <c r="J275" s="80"/>
      <c r="K275" s="80"/>
      <c r="L275" s="71"/>
      <c r="N275" s="58"/>
      <c r="O275" s="58"/>
    </row>
    <row r="276" spans="1:15" s="57" customFormat="1" ht="14.25" customHeight="1" x14ac:dyDescent="0.25">
      <c r="A276" s="77"/>
      <c r="B276" s="84"/>
      <c r="C276" s="80"/>
      <c r="D276" s="80"/>
      <c r="E276" s="80"/>
      <c r="F276" s="80"/>
      <c r="G276" s="80"/>
      <c r="H276" s="80"/>
      <c r="I276" s="80"/>
      <c r="J276" s="80"/>
      <c r="K276" s="80"/>
      <c r="L276" s="71"/>
      <c r="N276" s="58"/>
      <c r="O276" s="58"/>
    </row>
    <row r="277" spans="1:15" s="57" customFormat="1" ht="14.25" customHeight="1" x14ac:dyDescent="0.25">
      <c r="A277" s="77"/>
      <c r="B277" s="84"/>
      <c r="C277" s="80"/>
      <c r="D277" s="80"/>
      <c r="E277" s="80"/>
      <c r="F277" s="80"/>
      <c r="G277" s="80"/>
      <c r="H277" s="80"/>
      <c r="I277" s="80"/>
      <c r="J277" s="80"/>
      <c r="K277" s="80"/>
      <c r="L277" s="71"/>
      <c r="N277" s="58"/>
      <c r="O277" s="58"/>
    </row>
    <row r="278" spans="1:15" s="57" customFormat="1" ht="14.25" customHeight="1" x14ac:dyDescent="0.25">
      <c r="A278" s="77"/>
      <c r="B278" s="84"/>
      <c r="C278" s="80"/>
      <c r="D278" s="80"/>
      <c r="E278" s="80"/>
      <c r="F278" s="80"/>
      <c r="G278" s="80"/>
      <c r="H278" s="80"/>
      <c r="I278" s="80"/>
      <c r="J278" s="80"/>
      <c r="K278" s="80"/>
      <c r="L278" s="71"/>
      <c r="N278" s="58"/>
      <c r="O278" s="58"/>
    </row>
    <row r="279" spans="1:15" s="57" customFormat="1" ht="14.25" customHeight="1" x14ac:dyDescent="0.25">
      <c r="A279" s="77"/>
      <c r="B279" s="84"/>
      <c r="C279" s="80"/>
      <c r="D279" s="80"/>
      <c r="E279" s="80"/>
      <c r="F279" s="80"/>
      <c r="G279" s="80"/>
      <c r="H279" s="80"/>
      <c r="I279" s="80"/>
      <c r="J279" s="80"/>
      <c r="K279" s="80"/>
      <c r="L279" s="71"/>
      <c r="N279" s="58"/>
      <c r="O279" s="58"/>
    </row>
    <row r="280" spans="1:15" s="57" customFormat="1" ht="14.25" customHeight="1" x14ac:dyDescent="0.25">
      <c r="A280" s="77"/>
      <c r="B280" s="84"/>
      <c r="C280" s="80"/>
      <c r="D280" s="80"/>
      <c r="E280" s="80"/>
      <c r="F280" s="80"/>
      <c r="G280" s="80"/>
      <c r="H280" s="80"/>
      <c r="I280" s="80"/>
      <c r="J280" s="80"/>
      <c r="K280" s="80"/>
      <c r="L280" s="71"/>
      <c r="N280" s="58"/>
      <c r="O280" s="58"/>
    </row>
    <row r="281" spans="1:15" s="57" customFormat="1" ht="14.25" customHeight="1" x14ac:dyDescent="0.25">
      <c r="A281" s="77"/>
      <c r="B281" s="84"/>
      <c r="C281" s="80"/>
      <c r="D281" s="80"/>
      <c r="E281" s="80"/>
      <c r="F281" s="80"/>
      <c r="G281" s="80"/>
      <c r="H281" s="80"/>
      <c r="I281" s="80"/>
      <c r="J281" s="80"/>
      <c r="K281" s="80"/>
      <c r="L281" s="71"/>
      <c r="N281" s="58"/>
      <c r="O281" s="58"/>
    </row>
    <row r="282" spans="1:15" s="57" customFormat="1" ht="14.25" customHeight="1" x14ac:dyDescent="0.25">
      <c r="A282" s="77"/>
      <c r="B282" s="84"/>
      <c r="C282" s="80"/>
      <c r="D282" s="80"/>
      <c r="E282" s="80"/>
      <c r="F282" s="80"/>
      <c r="G282" s="80"/>
      <c r="H282" s="80"/>
      <c r="I282" s="80"/>
      <c r="J282" s="80"/>
      <c r="K282" s="80"/>
      <c r="L282" s="71"/>
      <c r="N282" s="58"/>
      <c r="O282" s="58"/>
    </row>
    <row r="283" spans="1:15" s="57" customFormat="1" ht="14.25" customHeight="1" x14ac:dyDescent="0.25">
      <c r="A283" s="77"/>
      <c r="B283" s="84"/>
      <c r="C283" s="80"/>
      <c r="D283" s="80"/>
      <c r="E283" s="80"/>
      <c r="F283" s="80"/>
      <c r="G283" s="80"/>
      <c r="H283" s="80"/>
      <c r="I283" s="80"/>
      <c r="J283" s="80"/>
      <c r="K283" s="80"/>
      <c r="L283" s="71"/>
      <c r="N283" s="58"/>
      <c r="O283" s="58"/>
    </row>
    <row r="284" spans="1:15" s="57" customFormat="1" ht="14.25" customHeight="1" x14ac:dyDescent="0.25">
      <c r="A284" s="77"/>
      <c r="B284" s="84"/>
      <c r="C284" s="80"/>
      <c r="D284" s="80"/>
      <c r="E284" s="80"/>
      <c r="F284" s="80"/>
      <c r="G284" s="80"/>
      <c r="H284" s="80"/>
      <c r="I284" s="80"/>
      <c r="J284" s="80"/>
      <c r="K284" s="80"/>
      <c r="L284" s="71"/>
      <c r="N284" s="58"/>
      <c r="O284" s="58"/>
    </row>
    <row r="285" spans="1:15" s="57" customFormat="1" ht="14.25" customHeight="1" x14ac:dyDescent="0.25">
      <c r="A285" s="77"/>
      <c r="B285" s="84"/>
      <c r="C285" s="80"/>
      <c r="D285" s="80"/>
      <c r="E285" s="80"/>
      <c r="F285" s="80"/>
      <c r="G285" s="80"/>
      <c r="H285" s="80"/>
      <c r="I285" s="80"/>
      <c r="J285" s="80"/>
      <c r="K285" s="80"/>
      <c r="L285" s="71"/>
      <c r="N285" s="58"/>
      <c r="O285" s="58"/>
    </row>
    <row r="286" spans="1:15" s="57" customFormat="1" ht="14.25" customHeight="1" x14ac:dyDescent="0.25">
      <c r="A286" s="77"/>
      <c r="B286" s="84"/>
      <c r="C286" s="80"/>
      <c r="D286" s="80"/>
      <c r="E286" s="80"/>
      <c r="F286" s="80"/>
      <c r="G286" s="80"/>
      <c r="H286" s="80"/>
      <c r="I286" s="80"/>
      <c r="J286" s="80"/>
      <c r="K286" s="80"/>
      <c r="L286" s="71"/>
      <c r="N286" s="58"/>
      <c r="O286" s="58"/>
    </row>
    <row r="287" spans="1:15" s="57" customFormat="1" ht="14.25" customHeight="1" x14ac:dyDescent="0.25">
      <c r="A287" s="77"/>
      <c r="B287" s="84"/>
      <c r="C287" s="80"/>
      <c r="D287" s="80"/>
      <c r="E287" s="80"/>
      <c r="F287" s="80"/>
      <c r="G287" s="80"/>
      <c r="H287" s="80"/>
      <c r="I287" s="80"/>
      <c r="J287" s="80"/>
      <c r="K287" s="80"/>
      <c r="L287" s="71"/>
      <c r="N287" s="58"/>
      <c r="O287" s="58"/>
    </row>
    <row r="288" spans="1:15" s="57" customFormat="1" ht="14.25" customHeight="1" x14ac:dyDescent="0.25">
      <c r="A288" s="77"/>
      <c r="B288" s="84"/>
      <c r="C288" s="80"/>
      <c r="D288" s="80"/>
      <c r="E288" s="80"/>
      <c r="F288" s="80"/>
      <c r="G288" s="80"/>
      <c r="H288" s="80"/>
      <c r="I288" s="80"/>
      <c r="J288" s="80"/>
      <c r="K288" s="80"/>
      <c r="L288" s="71"/>
      <c r="N288" s="58"/>
      <c r="O288" s="58"/>
    </row>
    <row r="289" spans="1:15" s="57" customFormat="1" ht="14.25" customHeight="1" x14ac:dyDescent="0.25">
      <c r="A289" s="77"/>
      <c r="B289" s="84"/>
      <c r="C289" s="80"/>
      <c r="D289" s="80"/>
      <c r="E289" s="80"/>
      <c r="F289" s="80"/>
      <c r="G289" s="80"/>
      <c r="H289" s="80"/>
      <c r="I289" s="80"/>
      <c r="J289" s="80"/>
      <c r="K289" s="80"/>
      <c r="L289" s="71"/>
      <c r="N289" s="58"/>
      <c r="O289" s="58"/>
    </row>
    <row r="290" spans="1:15" s="57" customFormat="1" ht="14.25" customHeight="1" x14ac:dyDescent="0.25">
      <c r="A290" s="77"/>
      <c r="B290" s="84"/>
      <c r="C290" s="80"/>
      <c r="D290" s="80"/>
      <c r="E290" s="80"/>
      <c r="F290" s="80"/>
      <c r="G290" s="80"/>
      <c r="H290" s="80"/>
      <c r="I290" s="80"/>
      <c r="J290" s="80"/>
      <c r="K290" s="80"/>
      <c r="L290" s="71"/>
      <c r="N290" s="58"/>
      <c r="O290" s="58"/>
    </row>
    <row r="291" spans="1:15" s="57" customFormat="1" ht="14.25" customHeight="1" x14ac:dyDescent="0.25">
      <c r="A291" s="77"/>
      <c r="B291" s="84"/>
      <c r="C291" s="80"/>
      <c r="D291" s="80"/>
      <c r="E291" s="80"/>
      <c r="F291" s="80"/>
      <c r="G291" s="80"/>
      <c r="H291" s="80"/>
      <c r="I291" s="80"/>
      <c r="J291" s="80"/>
      <c r="K291" s="80"/>
      <c r="L291" s="71"/>
      <c r="N291" s="58"/>
      <c r="O291" s="58"/>
    </row>
    <row r="292" spans="1:15" s="57" customFormat="1" ht="14.25" customHeight="1" x14ac:dyDescent="0.25">
      <c r="A292" s="77"/>
      <c r="B292" s="84"/>
      <c r="C292" s="80"/>
      <c r="D292" s="80"/>
      <c r="E292" s="80"/>
      <c r="F292" s="80"/>
      <c r="G292" s="80"/>
      <c r="H292" s="80"/>
      <c r="I292" s="80"/>
      <c r="J292" s="80"/>
      <c r="K292" s="80"/>
      <c r="L292" s="71"/>
      <c r="N292" s="58"/>
      <c r="O292" s="58"/>
    </row>
    <row r="293" spans="1:15" s="57" customFormat="1" ht="14.25" customHeight="1" x14ac:dyDescent="0.25">
      <c r="A293" s="77"/>
      <c r="B293" s="84"/>
      <c r="C293" s="80"/>
      <c r="D293" s="80"/>
      <c r="E293" s="80"/>
      <c r="F293" s="80"/>
      <c r="G293" s="80"/>
      <c r="H293" s="80"/>
      <c r="I293" s="80"/>
      <c r="J293" s="80"/>
      <c r="K293" s="80"/>
      <c r="L293" s="71"/>
      <c r="N293" s="58"/>
      <c r="O293" s="58"/>
    </row>
    <row r="294" spans="1:15" s="57" customFormat="1" ht="14.25" customHeight="1" x14ac:dyDescent="0.25">
      <c r="A294" s="77"/>
      <c r="B294" s="84"/>
      <c r="C294" s="80"/>
      <c r="D294" s="80"/>
      <c r="E294" s="80"/>
      <c r="F294" s="80"/>
      <c r="G294" s="80"/>
      <c r="H294" s="80"/>
      <c r="I294" s="80"/>
      <c r="J294" s="80"/>
      <c r="K294" s="80"/>
      <c r="L294" s="71"/>
      <c r="N294" s="58"/>
      <c r="O294" s="58"/>
    </row>
    <row r="295" spans="1:15" s="57" customFormat="1" ht="14.25" customHeight="1" x14ac:dyDescent="0.25">
      <c r="A295" s="77"/>
      <c r="B295" s="84"/>
      <c r="C295" s="80"/>
      <c r="D295" s="80"/>
      <c r="E295" s="80"/>
      <c r="F295" s="80"/>
      <c r="G295" s="80"/>
      <c r="H295" s="80"/>
      <c r="I295" s="80"/>
      <c r="J295" s="80"/>
      <c r="K295" s="80"/>
      <c r="L295" s="71"/>
      <c r="N295" s="58"/>
      <c r="O295" s="58"/>
    </row>
    <row r="296" spans="1:15" s="57" customFormat="1" ht="14.25" customHeight="1" x14ac:dyDescent="0.25">
      <c r="A296" s="77"/>
      <c r="B296" s="84"/>
      <c r="C296" s="80"/>
      <c r="D296" s="80"/>
      <c r="E296" s="80"/>
      <c r="F296" s="80"/>
      <c r="G296" s="80"/>
      <c r="H296" s="80"/>
      <c r="I296" s="80"/>
      <c r="J296" s="80"/>
      <c r="K296" s="80"/>
      <c r="L296" s="71"/>
      <c r="N296" s="58"/>
      <c r="O296" s="58"/>
    </row>
    <row r="297" spans="1:15" s="57" customFormat="1" ht="14.25" customHeight="1" x14ac:dyDescent="0.25">
      <c r="A297" s="77"/>
      <c r="B297" s="84"/>
      <c r="C297" s="80"/>
      <c r="D297" s="80"/>
      <c r="E297" s="80"/>
      <c r="F297" s="80"/>
      <c r="G297" s="80"/>
      <c r="H297" s="80"/>
      <c r="I297" s="80"/>
      <c r="J297" s="80"/>
      <c r="K297" s="80"/>
      <c r="L297" s="71"/>
      <c r="N297" s="58"/>
      <c r="O297" s="58"/>
    </row>
    <row r="298" spans="1:15" s="57" customFormat="1" ht="14.25" customHeight="1" x14ac:dyDescent="0.25">
      <c r="A298" s="77"/>
      <c r="B298" s="84"/>
      <c r="C298" s="80"/>
      <c r="D298" s="80"/>
      <c r="E298" s="80"/>
      <c r="F298" s="80"/>
      <c r="G298" s="80"/>
      <c r="H298" s="80"/>
      <c r="I298" s="80"/>
      <c r="J298" s="80"/>
      <c r="K298" s="80"/>
      <c r="L298" s="71"/>
      <c r="N298" s="58"/>
      <c r="O298" s="58"/>
    </row>
    <row r="299" spans="1:15" s="57" customFormat="1" ht="14.25" customHeight="1" x14ac:dyDescent="0.25">
      <c r="A299" s="77"/>
      <c r="B299" s="84"/>
      <c r="C299" s="80"/>
      <c r="D299" s="80"/>
      <c r="E299" s="80"/>
      <c r="F299" s="80"/>
      <c r="G299" s="80"/>
      <c r="H299" s="80"/>
      <c r="I299" s="80"/>
      <c r="J299" s="80"/>
      <c r="K299" s="80"/>
      <c r="L299" s="71"/>
      <c r="N299" s="58"/>
      <c r="O299" s="58"/>
    </row>
    <row r="300" spans="1:15" s="57" customFormat="1" ht="14.25" customHeight="1" x14ac:dyDescent="0.25">
      <c r="A300" s="77"/>
      <c r="B300" s="84"/>
      <c r="C300" s="80"/>
      <c r="D300" s="80"/>
      <c r="E300" s="80"/>
      <c r="F300" s="80"/>
      <c r="G300" s="80"/>
      <c r="H300" s="80"/>
      <c r="I300" s="80"/>
      <c r="J300" s="80"/>
      <c r="K300" s="80"/>
      <c r="L300" s="71"/>
      <c r="N300" s="58"/>
      <c r="O300" s="58"/>
    </row>
    <row r="301" spans="1:15" ht="14.25" customHeight="1" x14ac:dyDescent="0.25">
      <c r="L301" s="71"/>
    </row>
    <row r="302" spans="1:15" ht="14.25" customHeight="1" x14ac:dyDescent="0.25">
      <c r="L302" s="71"/>
    </row>
    <row r="303" spans="1:15" ht="14.25" customHeight="1" x14ac:dyDescent="0.25">
      <c r="L303" s="71"/>
    </row>
    <row r="304" spans="1:15" ht="14.25" customHeight="1" x14ac:dyDescent="0.25">
      <c r="L304" s="71"/>
    </row>
    <row r="305" spans="1:13" ht="14.25" customHeight="1" x14ac:dyDescent="0.25">
      <c r="L305" s="71"/>
    </row>
    <row r="306" spans="1:13" ht="14.25" customHeight="1" x14ac:dyDescent="0.25">
      <c r="L306" s="71"/>
    </row>
    <row r="307" spans="1:13" ht="14.25" customHeight="1" x14ac:dyDescent="0.25">
      <c r="L307" s="71"/>
    </row>
    <row r="308" spans="1:13" ht="14.25" customHeight="1" x14ac:dyDescent="0.25">
      <c r="L308" s="71"/>
    </row>
    <row r="309" spans="1:13" ht="14.25" customHeight="1" x14ac:dyDescent="0.25">
      <c r="L309" s="71"/>
    </row>
    <row r="310" spans="1:13" s="70" customFormat="1" ht="30" customHeight="1" x14ac:dyDescent="0.25">
      <c r="A310" s="77"/>
      <c r="B310" s="84"/>
      <c r="C310" s="80"/>
      <c r="D310" s="80"/>
      <c r="E310" s="80"/>
      <c r="F310" s="80"/>
      <c r="G310" s="80"/>
      <c r="H310" s="80"/>
      <c r="I310" s="80"/>
      <c r="J310" s="80"/>
      <c r="K310" s="80"/>
      <c r="L310" s="69"/>
      <c r="M310" s="69"/>
    </row>
    <row r="311" spans="1:13" ht="14.25" customHeight="1" x14ac:dyDescent="0.25">
      <c r="L311" s="71"/>
    </row>
    <row r="312" spans="1:13" ht="14.25" customHeight="1" x14ac:dyDescent="0.25">
      <c r="L312" s="71"/>
    </row>
    <row r="313" spans="1:13" ht="14.25" customHeight="1" x14ac:dyDescent="0.25">
      <c r="L313" s="71"/>
    </row>
    <row r="314" spans="1:13" ht="14.25" customHeight="1" x14ac:dyDescent="0.25">
      <c r="L314" s="71"/>
    </row>
    <row r="315" spans="1:13" ht="14.25" customHeight="1" x14ac:dyDescent="0.25">
      <c r="L315" s="71"/>
    </row>
    <row r="316" spans="1:13" ht="14.25" customHeight="1" x14ac:dyDescent="0.25">
      <c r="L316" s="71"/>
    </row>
    <row r="317" spans="1:13" ht="14.25" customHeight="1" x14ac:dyDescent="0.25">
      <c r="L317" s="71"/>
    </row>
    <row r="319" spans="1:13" s="70" customFormat="1" ht="30" customHeight="1" x14ac:dyDescent="0.25">
      <c r="A319" s="77"/>
      <c r="B319" s="84"/>
      <c r="C319" s="80"/>
      <c r="D319" s="80"/>
      <c r="E319" s="80"/>
      <c r="F319" s="80"/>
      <c r="G319" s="80"/>
      <c r="H319" s="80"/>
      <c r="I319" s="80"/>
      <c r="J319" s="80"/>
      <c r="K319" s="80"/>
      <c r="L319" s="69"/>
      <c r="M319" s="69"/>
    </row>
    <row r="320" spans="1:13" ht="13.15" customHeight="1" x14ac:dyDescent="0.25"/>
    <row r="325" spans="2:15" s="77" customFormat="1" ht="13.15" customHeight="1" x14ac:dyDescent="0.25">
      <c r="B325" s="84"/>
      <c r="C325" s="80"/>
      <c r="D325" s="80"/>
      <c r="E325" s="80"/>
      <c r="F325" s="80"/>
      <c r="G325" s="80"/>
      <c r="H325" s="80"/>
      <c r="I325" s="80"/>
      <c r="J325" s="80"/>
      <c r="K325" s="80"/>
      <c r="L325" s="57"/>
      <c r="M325" s="57"/>
      <c r="N325" s="58"/>
      <c r="O325" s="58"/>
    </row>
    <row r="327" spans="2:15" s="77" customFormat="1" ht="13.15" customHeight="1" x14ac:dyDescent="0.25">
      <c r="B327" s="84"/>
      <c r="C327" s="80"/>
      <c r="D327" s="80"/>
      <c r="E327" s="80"/>
      <c r="F327" s="80"/>
      <c r="G327" s="80"/>
      <c r="H327" s="80"/>
      <c r="I327" s="80"/>
      <c r="J327" s="80"/>
      <c r="K327" s="80"/>
      <c r="L327" s="57"/>
      <c r="M327" s="57"/>
      <c r="N327" s="58"/>
      <c r="O327" s="58"/>
    </row>
    <row r="331" spans="2:15" s="77" customFormat="1" ht="13.15" customHeight="1" x14ac:dyDescent="0.25">
      <c r="B331" s="84"/>
      <c r="C331" s="80"/>
      <c r="D331" s="80"/>
      <c r="E331" s="80"/>
      <c r="F331" s="80"/>
      <c r="G331" s="80"/>
      <c r="H331" s="80"/>
      <c r="I331" s="80"/>
      <c r="J331" s="80"/>
      <c r="K331" s="80"/>
      <c r="L331" s="57"/>
      <c r="M331" s="57"/>
      <c r="N331" s="58"/>
      <c r="O331" s="58"/>
    </row>
    <row r="335" spans="2:15" s="77" customFormat="1" ht="13.15" customHeight="1" x14ac:dyDescent="0.25">
      <c r="B335" s="84"/>
      <c r="C335" s="80"/>
      <c r="D335" s="80"/>
      <c r="E335" s="80"/>
      <c r="F335" s="80"/>
      <c r="G335" s="80"/>
      <c r="H335" s="80"/>
      <c r="I335" s="80"/>
      <c r="J335" s="80"/>
      <c r="K335" s="80"/>
      <c r="L335" s="57"/>
      <c r="M335" s="57"/>
      <c r="N335" s="58"/>
      <c r="O335" s="58"/>
    </row>
    <row r="343" spans="2:15" s="77" customFormat="1" ht="13.15" customHeight="1" x14ac:dyDescent="0.25">
      <c r="B343" s="84"/>
      <c r="C343" s="80"/>
      <c r="D343" s="80"/>
      <c r="E343" s="80"/>
      <c r="F343" s="80"/>
      <c r="G343" s="80"/>
      <c r="H343" s="80"/>
      <c r="I343" s="80"/>
      <c r="J343" s="80"/>
      <c r="K343" s="80"/>
      <c r="L343" s="57"/>
      <c r="M343" s="57"/>
      <c r="N343" s="58"/>
      <c r="O343" s="58"/>
    </row>
  </sheetData>
  <mergeCells count="16">
    <mergeCell ref="K7:K8"/>
    <mergeCell ref="A1:D1"/>
    <mergeCell ref="I1:K1"/>
    <mergeCell ref="A2:K2"/>
    <mergeCell ref="A3:K3"/>
    <mergeCell ref="A4:K4"/>
    <mergeCell ref="A7:A9"/>
    <mergeCell ref="B7:B9"/>
    <mergeCell ref="C7:C9"/>
    <mergeCell ref="D7:D9"/>
    <mergeCell ref="E7:E9"/>
    <mergeCell ref="F7:F8"/>
    <mergeCell ref="G7:G8"/>
    <mergeCell ref="H7:H8"/>
    <mergeCell ref="I7:I8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G25" sqref="G25"/>
    </sheetView>
  </sheetViews>
  <sheetFormatPr defaultRowHeight="12.5" x14ac:dyDescent="0.25"/>
  <cols>
    <col min="2" max="2" width="14" customWidth="1"/>
    <col min="5" max="5" width="13.26953125" customWidth="1"/>
    <col min="11" max="11" width="9.7265625" bestFit="1" customWidth="1"/>
  </cols>
  <sheetData>
    <row r="1" spans="1:11" ht="13.9" customHeight="1" x14ac:dyDescent="0.25"/>
    <row r="3" spans="1:11" ht="13" thickBot="1" x14ac:dyDescent="0.3"/>
    <row r="4" spans="1:11" x14ac:dyDescent="0.25">
      <c r="A4" s="204" t="s">
        <v>0</v>
      </c>
      <c r="B4" s="206" t="s">
        <v>1</v>
      </c>
      <c r="C4" s="206" t="s">
        <v>6</v>
      </c>
      <c r="D4" s="206" t="s">
        <v>7</v>
      </c>
      <c r="E4" s="206" t="s">
        <v>18</v>
      </c>
      <c r="F4" s="206" t="s">
        <v>2</v>
      </c>
      <c r="G4" s="206" t="s">
        <v>3</v>
      </c>
      <c r="H4" s="206" t="s">
        <v>4</v>
      </c>
      <c r="I4" s="206" t="s">
        <v>16</v>
      </c>
      <c r="J4" s="206" t="s">
        <v>17</v>
      </c>
      <c r="K4" s="208" t="s">
        <v>5</v>
      </c>
    </row>
    <row r="5" spans="1:11" x14ac:dyDescent="0.25">
      <c r="A5" s="205"/>
      <c r="B5" s="207"/>
      <c r="C5" s="207"/>
      <c r="D5" s="207"/>
      <c r="E5" s="207"/>
      <c r="F5" s="207"/>
      <c r="G5" s="207"/>
      <c r="H5" s="207"/>
      <c r="I5" s="207"/>
      <c r="J5" s="207"/>
      <c r="K5" s="209"/>
    </row>
    <row r="6" spans="1:11" x14ac:dyDescent="0.25">
      <c r="A6" s="205"/>
      <c r="B6" s="207"/>
      <c r="C6" s="207"/>
      <c r="D6" s="207"/>
      <c r="E6" s="207"/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38" t="s">
        <v>15</v>
      </c>
    </row>
    <row r="7" spans="1:11" x14ac:dyDescent="0.25">
      <c r="A7" s="9" t="s">
        <v>25</v>
      </c>
      <c r="B7" s="37">
        <v>1</v>
      </c>
      <c r="C7" s="37" t="s">
        <v>20</v>
      </c>
      <c r="D7" s="37" t="s">
        <v>8</v>
      </c>
      <c r="E7" s="37" t="s">
        <v>9</v>
      </c>
      <c r="F7" s="37">
        <v>5</v>
      </c>
      <c r="G7" s="37" t="s">
        <v>10</v>
      </c>
      <c r="H7" s="37" t="s">
        <v>11</v>
      </c>
      <c r="I7" s="37">
        <v>8</v>
      </c>
      <c r="J7" s="37">
        <v>9</v>
      </c>
      <c r="K7" s="39">
        <v>10</v>
      </c>
    </row>
    <row r="8" spans="1:11" x14ac:dyDescent="0.25">
      <c r="A8" s="40"/>
      <c r="B8" s="1"/>
      <c r="C8" s="3"/>
      <c r="D8" s="3"/>
      <c r="E8" s="3"/>
      <c r="F8" s="3"/>
      <c r="G8" s="3"/>
      <c r="H8" s="3"/>
      <c r="I8" s="3"/>
      <c r="J8" s="3"/>
      <c r="K8" s="41"/>
    </row>
    <row r="9" spans="1:11" ht="35" thickBot="1" x14ac:dyDescent="0.3">
      <c r="A9" s="42" t="s">
        <v>25</v>
      </c>
      <c r="B9" s="43" t="s">
        <v>143</v>
      </c>
      <c r="C9" s="5" t="s">
        <v>13</v>
      </c>
      <c r="D9" s="6">
        <v>35</v>
      </c>
      <c r="E9" s="8">
        <v>3500</v>
      </c>
      <c r="F9" s="8">
        <v>0</v>
      </c>
      <c r="G9" s="8">
        <v>0</v>
      </c>
      <c r="H9" s="8">
        <v>0</v>
      </c>
      <c r="I9" s="8">
        <f>0</f>
        <v>0</v>
      </c>
      <c r="J9" s="8">
        <f>0</f>
        <v>0</v>
      </c>
      <c r="K9" s="7">
        <f>D9*E9</f>
        <v>122500</v>
      </c>
    </row>
  </sheetData>
  <mergeCells count="11">
    <mergeCell ref="K4:K5"/>
    <mergeCell ref="E4:E6"/>
    <mergeCell ref="F4:F5"/>
    <mergeCell ref="G4:G5"/>
    <mergeCell ref="H4:H5"/>
    <mergeCell ref="I4:I5"/>
    <mergeCell ref="A4:A6"/>
    <mergeCell ref="B4:B6"/>
    <mergeCell ref="C4:C6"/>
    <mergeCell ref="D4:D6"/>
    <mergeCell ref="J4:J5"/>
  </mergeCells>
  <phoneticPr fontId="1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view="pageBreakPreview" zoomScaleNormal="100" zoomScaleSheetLayoutView="100" workbookViewId="0">
      <selection activeCell="A10" sqref="A10:C10"/>
    </sheetView>
  </sheetViews>
  <sheetFormatPr defaultRowHeight="12.5" x14ac:dyDescent="0.25"/>
  <cols>
    <col min="2" max="2" width="30.54296875" customWidth="1"/>
    <col min="3" max="3" width="13.54296875" customWidth="1"/>
    <col min="4" max="4" width="12.54296875" customWidth="1"/>
    <col min="5" max="8" width="13.54296875" customWidth="1"/>
    <col min="10" max="10" width="11.81640625" customWidth="1"/>
  </cols>
  <sheetData>
    <row r="2" spans="1:12" ht="20" x14ac:dyDescent="0.4">
      <c r="A2" s="178" t="str">
        <f>IF(L3=1, "CENTRALIZATOR OBIECTE CANAL AGLOMERAREA CLINCENI", "OBJECT SUMMARY - SEWERAGE - CLINCENI AGGLOMERATION")</f>
        <v>CENTRALIZATOR OBIECTE CANAL AGLOMERAREA CLINCENI</v>
      </c>
      <c r="B2" s="178"/>
      <c r="C2" s="178"/>
      <c r="D2" s="178"/>
      <c r="E2" s="178"/>
      <c r="F2" s="178"/>
      <c r="G2" s="178"/>
      <c r="H2" s="178"/>
    </row>
    <row r="3" spans="1:12" x14ac:dyDescent="0.25">
      <c r="L3">
        <v>1</v>
      </c>
    </row>
    <row r="5" spans="1:12" ht="13" thickBot="1" x14ac:dyDescent="0.3"/>
    <row r="6" spans="1:12" x14ac:dyDescent="0.25">
      <c r="A6" s="46" t="s">
        <v>0</v>
      </c>
      <c r="B6" s="48" t="str">
        <f>IF(L3=1, "DENUMIREA OBIECTELOR", "OBJECT NAME")</f>
        <v>DENUMIREA OBIECTELOR</v>
      </c>
      <c r="C6" s="179" t="str">
        <f>IF(L3=1, "Valoare (EUR)", "Value (EUR)")</f>
        <v>Valoare (EUR)</v>
      </c>
      <c r="D6" s="180"/>
      <c r="E6" s="180"/>
      <c r="F6" s="180"/>
      <c r="G6" s="180"/>
      <c r="H6" s="181"/>
    </row>
    <row r="7" spans="1:12" ht="23" x14ac:dyDescent="0.25">
      <c r="A7" s="47"/>
      <c r="B7" s="49"/>
      <c r="C7" s="49" t="s">
        <v>28</v>
      </c>
      <c r="D7" s="49" t="str">
        <f>IF(L3=1, "MU", "MI")</f>
        <v>MU</v>
      </c>
      <c r="E7" s="49" t="str">
        <f>IF(L3=1, "U", "M")</f>
        <v>U</v>
      </c>
      <c r="F7" s="49" t="str">
        <f>IF(L3=1, "Echip. Transport", "Transport Equip.")</f>
        <v>Echip. Transport</v>
      </c>
      <c r="G7" s="49" t="str">
        <f>IF(L3=1, "Dotari", "Endowments")</f>
        <v>Dotari</v>
      </c>
      <c r="H7" s="10" t="s">
        <v>5</v>
      </c>
    </row>
    <row r="8" spans="1:12" ht="12.4" customHeight="1" x14ac:dyDescent="0.25">
      <c r="A8" s="47" t="s">
        <v>25</v>
      </c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3" t="s">
        <v>10</v>
      </c>
      <c r="H8" s="12">
        <v>7</v>
      </c>
    </row>
    <row r="9" spans="1:12" ht="12.4" customHeight="1" x14ac:dyDescent="0.25">
      <c r="A9" s="182" t="str">
        <f>IF(L3=1, "Canalizare", "Sewerage")</f>
        <v>Canalizare</v>
      </c>
      <c r="B9" s="183"/>
      <c r="C9" s="4"/>
      <c r="D9" s="4"/>
      <c r="E9" s="4"/>
      <c r="F9" s="4"/>
      <c r="G9" s="4"/>
      <c r="H9" s="13"/>
    </row>
    <row r="10" spans="1:12" x14ac:dyDescent="0.25">
      <c r="A10" s="14">
        <v>1</v>
      </c>
      <c r="B10" s="15" t="str">
        <f>IF(L3=1, "Extindere retea canalizare Clinceni", "Extension of sewerage network Clinceni")</f>
        <v>Extindere retea canalizare Clinceni</v>
      </c>
      <c r="C10" s="16">
        <f>'Ext canaliz Clinceni'!F54</f>
        <v>4775433</v>
      </c>
      <c r="D10" s="16">
        <f>'Ext canaliz Clinceni'!G54</f>
        <v>0</v>
      </c>
      <c r="E10" s="16">
        <f>'Ext canaliz Clinceni'!H54</f>
        <v>0</v>
      </c>
      <c r="F10" s="16">
        <f>'Ext canaliz Clinceni'!I54</f>
        <v>0</v>
      </c>
      <c r="G10" s="16">
        <f>'Ext canaliz Clinceni'!J54</f>
        <v>0</v>
      </c>
      <c r="H10" s="138">
        <f>'Ext canaliz Clinceni'!K54</f>
        <v>4775433</v>
      </c>
    </row>
    <row r="11" spans="1:12" ht="23" x14ac:dyDescent="0.25">
      <c r="A11" s="14">
        <v>2</v>
      </c>
      <c r="B11" s="50" t="str">
        <f>IF(L3=1, "Statii noi de pompare apa uzata Clinceni", "New WW pumping stations Clinceni")</f>
        <v>Statii noi de pompare apa uzata Clinceni</v>
      </c>
      <c r="C11" s="16">
        <f>'SPAU noi Clinceni'!F51</f>
        <v>511493</v>
      </c>
      <c r="D11" s="16">
        <f>'SPAU noi Clinceni'!G51</f>
        <v>53491</v>
      </c>
      <c r="E11" s="16">
        <f>'SPAU noi Clinceni'!H51</f>
        <v>356611</v>
      </c>
      <c r="F11" s="16">
        <f>'SPAU noi Clinceni'!I51</f>
        <v>5000</v>
      </c>
      <c r="G11" s="16">
        <f>'SPAU noi Clinceni'!J51</f>
        <v>0</v>
      </c>
      <c r="H11" s="138">
        <f>'SPAU noi Clinceni'!K51</f>
        <v>926595</v>
      </c>
    </row>
    <row r="12" spans="1:12" x14ac:dyDescent="0.25">
      <c r="A12" s="14">
        <v>3</v>
      </c>
      <c r="B12" s="50" t="str">
        <f>IF(L3=1, "Statia de epurare Clinceni", "")</f>
        <v>Statia de epurare Clinceni</v>
      </c>
      <c r="C12" s="17">
        <f>'SEAU Clinceni'!F37</f>
        <v>1084674</v>
      </c>
      <c r="D12" s="17">
        <f>'SEAU Clinceni'!G37</f>
        <v>130153</v>
      </c>
      <c r="E12" s="17">
        <f>'SEAU Clinceni'!H37</f>
        <v>1234130</v>
      </c>
      <c r="F12" s="17">
        <f>'SEAU Clinceni'!I37</f>
        <v>0</v>
      </c>
      <c r="G12" s="17">
        <f>'SEAU Clinceni'!J37</f>
        <v>47500</v>
      </c>
      <c r="H12" s="139">
        <f>'SEAU Clinceni'!K37</f>
        <v>2496457</v>
      </c>
    </row>
    <row r="13" spans="1:12" ht="12.65" customHeight="1" thickBot="1" x14ac:dyDescent="0.3">
      <c r="A13" s="176" t="str">
        <f>IF(L3=1, "Total Aglomerare  Clinceni", "Total Clinceni Agglomeration")</f>
        <v>Total Aglomerare  Clinceni</v>
      </c>
      <c r="B13" s="177"/>
      <c r="C13" s="18">
        <f t="shared" ref="C13:H13" si="0">SUM(C10:C12)</f>
        <v>6371600</v>
      </c>
      <c r="D13" s="18">
        <f t="shared" si="0"/>
        <v>183644</v>
      </c>
      <c r="E13" s="18">
        <f t="shared" si="0"/>
        <v>1590741</v>
      </c>
      <c r="F13" s="18">
        <f t="shared" si="0"/>
        <v>5000</v>
      </c>
      <c r="G13" s="18">
        <f t="shared" si="0"/>
        <v>47500</v>
      </c>
      <c r="H13" s="19">
        <f t="shared" si="0"/>
        <v>8198485</v>
      </c>
    </row>
    <row r="15" spans="1:12" ht="13" x14ac:dyDescent="0.3">
      <c r="C15" s="20" t="str">
        <f>IF(L3=1, "Din care:", "Out of which:")</f>
        <v>Din care:</v>
      </c>
    </row>
    <row r="16" spans="1:12" ht="55" customHeight="1" x14ac:dyDescent="0.25">
      <c r="A16" s="185" t="s">
        <v>164</v>
      </c>
      <c r="B16" s="185"/>
      <c r="C16" s="185"/>
      <c r="D16" s="185"/>
      <c r="E16" s="53"/>
      <c r="F16" s="54"/>
      <c r="G16" s="186" t="s">
        <v>163</v>
      </c>
      <c r="H16" s="186"/>
    </row>
    <row r="17" spans="1:13" ht="20" x14ac:dyDescent="0.4">
      <c r="A17" s="184" t="str">
        <f>IF(L3=1, "CENTRALIZATOR OBIECTE CANAL UAT CLINCENI", "OBJECT SUMMARY - SEWERAGE -  CLINCENII ATU")</f>
        <v>CENTRALIZATOR OBIECTE CANAL UAT CLINCENI</v>
      </c>
      <c r="B17" s="184"/>
      <c r="C17" s="184"/>
      <c r="D17" s="184"/>
      <c r="E17" s="184"/>
      <c r="F17" s="184"/>
      <c r="G17" s="184"/>
      <c r="H17" s="184"/>
      <c r="M17" s="51"/>
    </row>
    <row r="18" spans="1:13" x14ac:dyDescent="0.25">
      <c r="M18" s="51"/>
    </row>
    <row r="19" spans="1:13" x14ac:dyDescent="0.25">
      <c r="M19" s="52"/>
    </row>
    <row r="20" spans="1:13" ht="13" thickBot="1" x14ac:dyDescent="0.3">
      <c r="M20" s="51"/>
    </row>
    <row r="21" spans="1:13" x14ac:dyDescent="0.25">
      <c r="A21" s="140" t="s">
        <v>0</v>
      </c>
      <c r="B21" s="142" t="str">
        <f>IF(L3=1, "DENUMIREA OBIECTELOR", "OBJECT NAME")</f>
        <v>DENUMIREA OBIECTELOR</v>
      </c>
      <c r="C21" s="179" t="str">
        <f>IF(L3=1, "Valoare (EUR)", "Value (EUR)")</f>
        <v>Valoare (EUR)</v>
      </c>
      <c r="D21" s="180"/>
      <c r="E21" s="180"/>
      <c r="F21" s="180"/>
      <c r="G21" s="180"/>
      <c r="H21" s="181"/>
      <c r="M21" s="51"/>
    </row>
    <row r="22" spans="1:13" ht="23" x14ac:dyDescent="0.25">
      <c r="A22" s="141"/>
      <c r="B22" s="143"/>
      <c r="C22" s="143" t="s">
        <v>28</v>
      </c>
      <c r="D22" s="143" t="str">
        <f>IF(L3=1, "MU", "MI")</f>
        <v>MU</v>
      </c>
      <c r="E22" s="143" t="str">
        <f>IF(L3=1, "U", "M")</f>
        <v>U</v>
      </c>
      <c r="F22" s="143" t="str">
        <f>IF(L3=1, "Echip. Transport", "Transport Equip.")</f>
        <v>Echip. Transport</v>
      </c>
      <c r="G22" s="143" t="str">
        <f>IF(L3=1, "Dotari", "Endowments")</f>
        <v>Dotari</v>
      </c>
      <c r="H22" s="10" t="s">
        <v>5</v>
      </c>
      <c r="M22" s="52"/>
    </row>
    <row r="23" spans="1:13" x14ac:dyDescent="0.25">
      <c r="A23" s="141" t="s">
        <v>25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3" t="s">
        <v>10</v>
      </c>
      <c r="H23" s="12">
        <v>7</v>
      </c>
      <c r="M23" s="51"/>
    </row>
    <row r="24" spans="1:13" ht="13.15" customHeight="1" x14ac:dyDescent="0.25">
      <c r="A24" s="182" t="str">
        <f>IF(L3=1, "Canalizare", "Sewerage")</f>
        <v>Canalizare</v>
      </c>
      <c r="B24" s="183"/>
      <c r="C24" s="4"/>
      <c r="D24" s="4"/>
      <c r="E24" s="4"/>
      <c r="F24" s="4"/>
      <c r="G24" s="4"/>
      <c r="H24" s="13"/>
    </row>
    <row r="25" spans="1:13" x14ac:dyDescent="0.25">
      <c r="A25" s="14">
        <v>1</v>
      </c>
      <c r="B25" s="15" t="str">
        <f>IF(L3=1, "Extindere retea canalizare Clinceni", "Extension of sewerage network Clinceni")</f>
        <v>Extindere retea canalizare Clinceni</v>
      </c>
      <c r="C25" s="16">
        <f>'Ext canaliz Clinceni'!F54</f>
        <v>4775433</v>
      </c>
      <c r="D25" s="16">
        <f>'Ext canaliz Clinceni'!G54</f>
        <v>0</v>
      </c>
      <c r="E25" s="16">
        <f>'Ext canaliz Clinceni'!H54</f>
        <v>0</v>
      </c>
      <c r="F25" s="16">
        <f>'Ext canaliz Clinceni'!I54</f>
        <v>0</v>
      </c>
      <c r="G25" s="16">
        <f>'Ext canaliz Clinceni'!J54</f>
        <v>0</v>
      </c>
      <c r="H25" s="138">
        <f>'Ext canaliz Clinceni'!K54</f>
        <v>4775433</v>
      </c>
    </row>
    <row r="26" spans="1:13" ht="23" x14ac:dyDescent="0.25">
      <c r="A26" s="14">
        <v>3</v>
      </c>
      <c r="B26" s="50" t="str">
        <f>IF(L3=1, "Statii noi de pompare apa uzata Clinceni", "New WW pumping stations Clinceni")</f>
        <v>Statii noi de pompare apa uzata Clinceni</v>
      </c>
      <c r="C26" s="16">
        <f>'SPAU noi Clinceni'!F51</f>
        <v>511493</v>
      </c>
      <c r="D26" s="16">
        <f>'SPAU noi Clinceni'!G51</f>
        <v>53491</v>
      </c>
      <c r="E26" s="16">
        <f>'SPAU noi Clinceni'!H51</f>
        <v>356611</v>
      </c>
      <c r="F26" s="16">
        <f>'SPAU noi Clinceni'!I51</f>
        <v>5000</v>
      </c>
      <c r="G26" s="16">
        <f>'SPAU noi Clinceni'!J51</f>
        <v>0</v>
      </c>
      <c r="H26" s="138">
        <f>'SPAU noi Clinceni'!K51</f>
        <v>926595</v>
      </c>
    </row>
    <row r="27" spans="1:13" x14ac:dyDescent="0.25">
      <c r="A27" s="14">
        <v>4</v>
      </c>
      <c r="B27" s="50" t="str">
        <f>IF(L3=1, "Statia de epurare Clinceni", "")</f>
        <v>Statia de epurare Clinceni</v>
      </c>
      <c r="C27" s="16">
        <f>'SEAU Clinceni'!F37</f>
        <v>1084674</v>
      </c>
      <c r="D27" s="16">
        <f>'SEAU Clinceni'!G37</f>
        <v>130153</v>
      </c>
      <c r="E27" s="16">
        <f>'SEAU Clinceni'!H37</f>
        <v>1234130</v>
      </c>
      <c r="F27" s="16">
        <f>'SEAU Clinceni'!I37</f>
        <v>0</v>
      </c>
      <c r="G27" s="16">
        <f>'SEAU Clinceni'!J37</f>
        <v>47500</v>
      </c>
      <c r="H27" s="138">
        <f>'SEAU Clinceni'!K37</f>
        <v>2496457</v>
      </c>
    </row>
    <row r="28" spans="1:13" ht="12.65" customHeight="1" thickBot="1" x14ac:dyDescent="0.3">
      <c r="A28" s="176" t="str">
        <f>IF(L5=1, "Total UAT Clinceni", "Total Clinceni ATU")</f>
        <v>Total Clinceni ATU</v>
      </c>
      <c r="B28" s="177"/>
      <c r="C28" s="18">
        <f>SUM(C25:C27)</f>
        <v>6371600</v>
      </c>
      <c r="D28" s="18">
        <f t="shared" ref="D28:H28" si="1">SUM(D25:D27)</f>
        <v>183644</v>
      </c>
      <c r="E28" s="18">
        <f t="shared" si="1"/>
        <v>1590741</v>
      </c>
      <c r="F28" s="18">
        <f t="shared" si="1"/>
        <v>5000</v>
      </c>
      <c r="G28" s="18">
        <f t="shared" si="1"/>
        <v>47500</v>
      </c>
      <c r="H28" s="19">
        <f t="shared" si="1"/>
        <v>8198485</v>
      </c>
      <c r="J28" s="76">
        <f>ROUND(SUM(C28:G28),0)</f>
        <v>8198485</v>
      </c>
    </row>
  </sheetData>
  <mergeCells count="10">
    <mergeCell ref="A28:B28"/>
    <mergeCell ref="A2:H2"/>
    <mergeCell ref="C6:H6"/>
    <mergeCell ref="A9:B9"/>
    <mergeCell ref="A13:B13"/>
    <mergeCell ref="A17:H17"/>
    <mergeCell ref="C21:H21"/>
    <mergeCell ref="A24:B24"/>
    <mergeCell ref="A16:D16"/>
    <mergeCell ref="G16:H16"/>
  </mergeCells>
  <phoneticPr fontId="16" type="noConversion"/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UAT Clinceni</vt:lpstr>
      <vt:lpstr>Ext canaliz Clinceni</vt:lpstr>
      <vt:lpstr>SPAU noi Clinceni</vt:lpstr>
      <vt:lpstr>SEAU Clinceni</vt:lpstr>
      <vt:lpstr>Power Supply</vt:lpstr>
      <vt:lpstr>Centraliz Clinceni</vt:lpstr>
      <vt:lpstr>'Centraliz Clinceni'!Print_Area</vt:lpstr>
      <vt:lpstr>'Ext canaliz Clinceni'!Print_Area</vt:lpstr>
      <vt:lpstr>'SEAU Clinceni'!Print_Area</vt:lpstr>
      <vt:lpstr>'SPAU noi Clinceni'!Print_Area</vt:lpstr>
      <vt:lpstr>'UAT Clinceni'!Print_Area</vt:lpstr>
    </vt:vector>
  </TitlesOfParts>
  <Company>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o;Ramboll</dc:creator>
  <cp:lastModifiedBy>Adriana Barbu</cp:lastModifiedBy>
  <cp:lastPrinted>2017-10-04T12:51:18Z</cp:lastPrinted>
  <dcterms:created xsi:type="dcterms:W3CDTF">2008-03-27T13:48:05Z</dcterms:created>
  <dcterms:modified xsi:type="dcterms:W3CDTF">2017-10-04T12:51:33Z</dcterms:modified>
</cp:coreProperties>
</file>