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10" yWindow="-60" windowWidth="11560" windowHeight="7740" tabRatio="881" activeTab="4"/>
  </bookViews>
  <sheets>
    <sheet name=" AA UAT Mogosoaia" sheetId="17" r:id="rId1"/>
    <sheet name="Reabilitare sursa" sheetId="19" r:id="rId2"/>
    <sheet name="Reabilitare GA1" sheetId="15" r:id="rId3"/>
    <sheet name="Reabilitare GA2" sheetId="29" r:id="rId4"/>
    <sheet name="Reabilitare GA3" sheetId="30" r:id="rId5"/>
    <sheet name="Ext Aductiune" sheetId="28" r:id="rId6"/>
    <sheet name="Ext distrib" sheetId="10" r:id="rId7"/>
    <sheet name="Cap 2" sheetId="31" r:id="rId8"/>
    <sheet name="AA Centraliz Mogosoaia" sheetId="16" r:id="rId9"/>
    <sheet name="Sheet1" sheetId="27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Lang">[1]Variables!$D$31</definedName>
    <definedName name="_xlnm.Print_Area" localSheetId="0">' AA UAT Mogosoaia'!$A$1:$C$35</definedName>
    <definedName name="_xlnm.Print_Area" localSheetId="8">'AA Centraliz Mogosoaia'!$A$18:$H$33</definedName>
    <definedName name="_xlnm.Print_Area" localSheetId="5">'Ext Aductiune'!$A$1:$K$20</definedName>
    <definedName name="_xlnm.Print_Area" localSheetId="6">'Ext distrib'!$A$1:$K$41</definedName>
    <definedName name="_xlnm.Print_Area" localSheetId="2">'Reabilitare GA1'!$A$1:$K$30</definedName>
    <definedName name="_xlnm.Print_Area" localSheetId="3">'Reabilitare GA2'!$A$1:$K$42</definedName>
    <definedName name="_xlnm.Print_Area" localSheetId="4">'Reabilitare GA3'!$A$1:$K$31</definedName>
    <definedName name="_xlnm.Print_Area" localSheetId="1">'Reabilitare sursa'!$A$1:$K$16</definedName>
  </definedNames>
  <calcPr calcId="145621" iterate="1"/>
</workbook>
</file>

<file path=xl/calcChain.xml><?xml version="1.0" encoding="utf-8"?>
<calcChain xmlns="http://schemas.openxmlformats.org/spreadsheetml/2006/main">
  <c r="K58" i="15" l="1"/>
  <c r="K65" i="15"/>
  <c r="G71" i="15"/>
  <c r="H71" i="15"/>
  <c r="I71" i="15"/>
  <c r="J71" i="15"/>
  <c r="K71" i="15"/>
  <c r="G66" i="15"/>
  <c r="H66" i="15"/>
  <c r="I66" i="15"/>
  <c r="J66" i="15"/>
  <c r="K66" i="15"/>
  <c r="G69" i="15"/>
  <c r="H69" i="15"/>
  <c r="I69" i="15"/>
  <c r="J69" i="15"/>
  <c r="K69" i="15"/>
  <c r="F71" i="15"/>
  <c r="F30" i="30"/>
  <c r="G31" i="30"/>
  <c r="H31" i="30"/>
  <c r="I31" i="30"/>
  <c r="J31" i="30"/>
  <c r="K31" i="30"/>
  <c r="F31" i="30"/>
  <c r="G19" i="30"/>
  <c r="H19" i="30"/>
  <c r="I19" i="30"/>
  <c r="J19" i="30"/>
  <c r="K19" i="30"/>
  <c r="F19" i="30"/>
  <c r="G16" i="30"/>
  <c r="H16" i="30"/>
  <c r="I16" i="30"/>
  <c r="J16" i="30"/>
  <c r="K16" i="30"/>
  <c r="F16" i="30"/>
  <c r="G41" i="29"/>
  <c r="H41" i="29"/>
  <c r="I41" i="29"/>
  <c r="J41" i="29"/>
  <c r="K41" i="29"/>
  <c r="F41" i="29"/>
  <c r="F42" i="29" l="1"/>
  <c r="G57" i="15"/>
  <c r="H57" i="15"/>
  <c r="I57" i="15"/>
  <c r="J57" i="15"/>
  <c r="K57" i="15"/>
  <c r="K52" i="15" s="1"/>
  <c r="F57" i="15"/>
  <c r="G54" i="15"/>
  <c r="H54" i="15"/>
  <c r="I54" i="15"/>
  <c r="J54" i="15"/>
  <c r="K54" i="15"/>
  <c r="F54" i="15"/>
  <c r="F29" i="15"/>
  <c r="G30" i="15"/>
  <c r="H30" i="15"/>
  <c r="I30" i="15"/>
  <c r="J30" i="15"/>
  <c r="K30" i="15"/>
  <c r="F30" i="15"/>
  <c r="G16" i="15"/>
  <c r="H16" i="15"/>
  <c r="I16" i="15"/>
  <c r="J16" i="15"/>
  <c r="K16" i="15"/>
  <c r="F16" i="15"/>
  <c r="J35" i="10" l="1"/>
  <c r="I35" i="10"/>
  <c r="H35" i="10"/>
  <c r="G35" i="10"/>
  <c r="E35" i="10"/>
  <c r="F35" i="10" s="1"/>
  <c r="K35" i="10" s="1"/>
  <c r="J34" i="10"/>
  <c r="I34" i="10"/>
  <c r="H34" i="10"/>
  <c r="G34" i="10"/>
  <c r="E34" i="10"/>
  <c r="F34" i="10" s="1"/>
  <c r="K34" i="10" s="1"/>
  <c r="J33" i="10"/>
  <c r="I33" i="10"/>
  <c r="H33" i="10"/>
  <c r="G33" i="10"/>
  <c r="F33" i="10"/>
  <c r="K33" i="10" s="1"/>
  <c r="E33" i="10"/>
  <c r="E32" i="10"/>
  <c r="E30" i="10"/>
  <c r="E29" i="10"/>
  <c r="J19" i="28"/>
  <c r="I19" i="28"/>
  <c r="H19" i="28"/>
  <c r="G19" i="28"/>
  <c r="E19" i="28"/>
  <c r="F19" i="28" s="1"/>
  <c r="K19" i="28" s="1"/>
  <c r="J18" i="28"/>
  <c r="I18" i="28"/>
  <c r="H18" i="28"/>
  <c r="G18" i="28"/>
  <c r="E18" i="28"/>
  <c r="F18" i="28" s="1"/>
  <c r="K18" i="28" s="1"/>
  <c r="J17" i="28"/>
  <c r="I17" i="28"/>
  <c r="H17" i="28"/>
  <c r="G17" i="28"/>
  <c r="F17" i="28"/>
  <c r="K17" i="28" s="1"/>
  <c r="E17" i="28"/>
  <c r="F69" i="15" l="1"/>
  <c r="F66" i="15"/>
  <c r="G30" i="30"/>
  <c r="H30" i="30"/>
  <c r="I30" i="30"/>
  <c r="J30" i="30"/>
  <c r="K24" i="30"/>
  <c r="K23" i="30"/>
  <c r="G67" i="15"/>
  <c r="H67" i="15"/>
  <c r="J67" i="15"/>
  <c r="F67" i="15"/>
  <c r="G14" i="29"/>
  <c r="H14" i="29"/>
  <c r="I14" i="29"/>
  <c r="J14" i="29"/>
  <c r="F14" i="29"/>
  <c r="G19" i="15"/>
  <c r="H19" i="15"/>
  <c r="I19" i="15"/>
  <c r="J19" i="15"/>
  <c r="K15" i="15"/>
  <c r="K15" i="30" l="1"/>
  <c r="J13" i="30"/>
  <c r="I13" i="30"/>
  <c r="H13" i="30"/>
  <c r="G13" i="30"/>
  <c r="G19" i="29" l="1"/>
  <c r="G64" i="15" s="1"/>
  <c r="G48" i="15" s="1"/>
  <c r="H19" i="29"/>
  <c r="H64" i="15" s="1"/>
  <c r="H48" i="15" s="1"/>
  <c r="I19" i="29"/>
  <c r="I64" i="15" s="1"/>
  <c r="I48" i="15" s="1"/>
  <c r="J19" i="29"/>
  <c r="J64" i="15" s="1"/>
  <c r="J48" i="15" s="1"/>
  <c r="F19" i="29"/>
  <c r="F64" i="15" s="1"/>
  <c r="F48" i="15" s="1"/>
  <c r="K18" i="29"/>
  <c r="K19" i="29" s="1"/>
  <c r="K64" i="15" s="1"/>
  <c r="K48" i="15" s="1"/>
  <c r="K46" i="29"/>
  <c r="H46" i="29"/>
  <c r="G46" i="29"/>
  <c r="F46" i="29"/>
  <c r="K13" i="29"/>
  <c r="G26" i="29"/>
  <c r="G63" i="15" s="1"/>
  <c r="G47" i="15" s="1"/>
  <c r="H26" i="29"/>
  <c r="H63" i="15" s="1"/>
  <c r="H47" i="15" s="1"/>
  <c r="I26" i="29"/>
  <c r="I63" i="15" s="1"/>
  <c r="I47" i="15" s="1"/>
  <c r="J26" i="29"/>
  <c r="J63" i="15" s="1"/>
  <c r="J47" i="15" s="1"/>
  <c r="F26" i="29"/>
  <c r="F63" i="15" s="1"/>
  <c r="F47" i="15" s="1"/>
  <c r="G22" i="29"/>
  <c r="G61" i="15" s="1"/>
  <c r="G45" i="15" s="1"/>
  <c r="H22" i="29"/>
  <c r="H61" i="15" s="1"/>
  <c r="H45" i="15" s="1"/>
  <c r="I22" i="29"/>
  <c r="I61" i="15" s="1"/>
  <c r="I45" i="15" s="1"/>
  <c r="J22" i="29"/>
  <c r="J61" i="15" s="1"/>
  <c r="J45" i="15" s="1"/>
  <c r="F22" i="29"/>
  <c r="F61" i="15" s="1"/>
  <c r="F45" i="15" s="1"/>
  <c r="K25" i="29"/>
  <c r="K24" i="29"/>
  <c r="K21" i="29"/>
  <c r="K22" i="29" s="1"/>
  <c r="K61" i="15" s="1"/>
  <c r="K45" i="15" s="1"/>
  <c r="G60" i="15"/>
  <c r="H60" i="15"/>
  <c r="I60" i="15"/>
  <c r="J60" i="15"/>
  <c r="H32" i="15"/>
  <c r="G32" i="15"/>
  <c r="F32" i="15"/>
  <c r="G29" i="15"/>
  <c r="G53" i="15" s="1"/>
  <c r="H29" i="15"/>
  <c r="H53" i="15" s="1"/>
  <c r="F53" i="15"/>
  <c r="K23" i="15"/>
  <c r="I41" i="15" l="1"/>
  <c r="F41" i="15"/>
  <c r="J41" i="15"/>
  <c r="H41" i="15"/>
  <c r="G41" i="15"/>
  <c r="K26" i="29"/>
  <c r="K63" i="15" s="1"/>
  <c r="K41" i="15" l="1"/>
  <c r="K47" i="15"/>
  <c r="G44" i="15"/>
  <c r="H44" i="15"/>
  <c r="J44" i="15"/>
  <c r="G13" i="15"/>
  <c r="H13" i="15"/>
  <c r="I13" i="15"/>
  <c r="J13" i="15"/>
  <c r="G55" i="15" l="1"/>
  <c r="H55" i="15"/>
  <c r="I55" i="15"/>
  <c r="J55" i="15"/>
  <c r="D23" i="28" l="1"/>
  <c r="B29" i="17"/>
  <c r="B28" i="17"/>
  <c r="B27" i="17"/>
  <c r="B22" i="17"/>
  <c r="B21" i="17"/>
  <c r="B20" i="17"/>
  <c r="B15" i="17"/>
  <c r="B14" i="17"/>
  <c r="B13" i="17"/>
  <c r="B30" i="16"/>
  <c r="B29" i="16"/>
  <c r="B28" i="16"/>
  <c r="E9" i="31" l="1"/>
  <c r="C8" i="31"/>
  <c r="E7" i="31"/>
  <c r="E6" i="31"/>
  <c r="E8" i="31" s="1"/>
  <c r="E5" i="31"/>
  <c r="K35" i="29" l="1"/>
  <c r="G16" i="29"/>
  <c r="H16" i="29"/>
  <c r="I16" i="29"/>
  <c r="J16" i="29"/>
  <c r="H62" i="15" l="1"/>
  <c r="G62" i="15"/>
  <c r="J62" i="15"/>
  <c r="I62" i="15"/>
  <c r="K31" i="29"/>
  <c r="K33" i="29"/>
  <c r="H30" i="29"/>
  <c r="H45" i="29" s="1"/>
  <c r="G45" i="29"/>
  <c r="F34" i="29"/>
  <c r="K34" i="29" s="1"/>
  <c r="F30" i="29"/>
  <c r="I40" i="15" l="1"/>
  <c r="I46" i="15"/>
  <c r="J40" i="15"/>
  <c r="J46" i="15"/>
  <c r="G40" i="15"/>
  <c r="G46" i="15"/>
  <c r="H40" i="15"/>
  <c r="H46" i="15"/>
  <c r="G42" i="29"/>
  <c r="H42" i="29"/>
  <c r="G59" i="15"/>
  <c r="G43" i="15" s="1"/>
  <c r="K30" i="29"/>
  <c r="K32" i="29"/>
  <c r="G49" i="15" l="1"/>
  <c r="G39" i="15"/>
  <c r="H59" i="15"/>
  <c r="H43" i="15" s="1"/>
  <c r="H49" i="15" s="1"/>
  <c r="B10" i="16"/>
  <c r="B27" i="16"/>
  <c r="B26" i="17"/>
  <c r="B19" i="17"/>
  <c r="B12" i="17"/>
  <c r="G20" i="28"/>
  <c r="H20" i="28"/>
  <c r="I20" i="28"/>
  <c r="J20" i="28"/>
  <c r="H39" i="15" l="1"/>
  <c r="J28" i="15"/>
  <c r="K28" i="15" s="1"/>
  <c r="J27" i="15"/>
  <c r="I27" i="15"/>
  <c r="J26" i="15"/>
  <c r="K26" i="15" s="1"/>
  <c r="J25" i="15"/>
  <c r="I25" i="15"/>
  <c r="J24" i="15"/>
  <c r="K24" i="15" s="1"/>
  <c r="K22" i="15"/>
  <c r="I21" i="15"/>
  <c r="K21" i="15" s="1"/>
  <c r="F18" i="15"/>
  <c r="F19" i="15" s="1"/>
  <c r="F12" i="15"/>
  <c r="F13" i="15" s="1"/>
  <c r="K45" i="10"/>
  <c r="J40" i="10"/>
  <c r="I40" i="10"/>
  <c r="H40" i="10"/>
  <c r="G40" i="10"/>
  <c r="K40" i="10" s="1"/>
  <c r="F40" i="10"/>
  <c r="J39" i="10"/>
  <c r="I39" i="10"/>
  <c r="H39" i="10"/>
  <c r="G39" i="10"/>
  <c r="F39" i="10"/>
  <c r="E39" i="10" s="1"/>
  <c r="J38" i="10"/>
  <c r="I38" i="10"/>
  <c r="H38" i="10"/>
  <c r="G38" i="10"/>
  <c r="F38" i="10"/>
  <c r="K38" i="10" s="1"/>
  <c r="E38" i="10"/>
  <c r="J37" i="10"/>
  <c r="I37" i="10"/>
  <c r="E37" i="10" s="1"/>
  <c r="H37" i="10"/>
  <c r="G37" i="10"/>
  <c r="F37" i="10"/>
  <c r="K37" i="10" s="1"/>
  <c r="K36" i="10"/>
  <c r="J36" i="10"/>
  <c r="I36" i="10"/>
  <c r="F36" i="10"/>
  <c r="E36" i="10" s="1"/>
  <c r="J32" i="10"/>
  <c r="I32" i="10"/>
  <c r="H32" i="10"/>
  <c r="G32" i="10"/>
  <c r="F32" i="10"/>
  <c r="K32" i="10" s="1"/>
  <c r="J31" i="10"/>
  <c r="I31" i="10"/>
  <c r="H31" i="10"/>
  <c r="G31" i="10"/>
  <c r="F31" i="10"/>
  <c r="J30" i="10"/>
  <c r="I30" i="10"/>
  <c r="H30" i="10"/>
  <c r="G30" i="10"/>
  <c r="F30" i="10"/>
  <c r="K30" i="10" s="1"/>
  <c r="J29" i="10"/>
  <c r="I29" i="10"/>
  <c r="H29" i="10"/>
  <c r="G29" i="10"/>
  <c r="F29" i="10"/>
  <c r="K29" i="10" s="1"/>
  <c r="J28" i="10"/>
  <c r="I28" i="10"/>
  <c r="H28" i="10"/>
  <c r="G28" i="10"/>
  <c r="F28" i="10"/>
  <c r="K28" i="10" s="1"/>
  <c r="J27" i="10"/>
  <c r="I27" i="10"/>
  <c r="H27" i="10"/>
  <c r="F27" i="10"/>
  <c r="K27" i="10" s="1"/>
  <c r="J26" i="10"/>
  <c r="I26" i="10"/>
  <c r="H26" i="10"/>
  <c r="G26" i="10"/>
  <c r="F26" i="10"/>
  <c r="J25" i="10"/>
  <c r="I25" i="10"/>
  <c r="H25" i="10"/>
  <c r="G25" i="10"/>
  <c r="D25" i="10"/>
  <c r="F25" i="10" s="1"/>
  <c r="K25" i="10" s="1"/>
  <c r="J24" i="10"/>
  <c r="I24" i="10"/>
  <c r="H24" i="10"/>
  <c r="G24" i="10"/>
  <c r="F24" i="10"/>
  <c r="K24" i="10" s="1"/>
  <c r="J23" i="10"/>
  <c r="I23" i="10"/>
  <c r="H23" i="10"/>
  <c r="G23" i="10"/>
  <c r="F23" i="10"/>
  <c r="J22" i="10"/>
  <c r="I22" i="10"/>
  <c r="H22" i="10"/>
  <c r="G22" i="10"/>
  <c r="F22" i="10"/>
  <c r="K22" i="10" s="1"/>
  <c r="J21" i="10"/>
  <c r="I21" i="10"/>
  <c r="H21" i="10"/>
  <c r="G21" i="10"/>
  <c r="F21" i="10"/>
  <c r="K21" i="10" s="1"/>
  <c r="J20" i="10"/>
  <c r="I20" i="10"/>
  <c r="H20" i="10"/>
  <c r="G20" i="10"/>
  <c r="F20" i="10"/>
  <c r="K20" i="10" s="1"/>
  <c r="J19" i="10"/>
  <c r="I19" i="10"/>
  <c r="H19" i="10"/>
  <c r="G19" i="10"/>
  <c r="F19" i="10"/>
  <c r="J18" i="10"/>
  <c r="I18" i="10"/>
  <c r="H18" i="10"/>
  <c r="G18" i="10"/>
  <c r="F18" i="10"/>
  <c r="K18" i="10" s="1"/>
  <c r="J17" i="10"/>
  <c r="I17" i="10"/>
  <c r="H17" i="10"/>
  <c r="G17" i="10"/>
  <c r="F17" i="10"/>
  <c r="K17" i="10" s="1"/>
  <c r="J16" i="10"/>
  <c r="I16" i="10"/>
  <c r="H16" i="10"/>
  <c r="G16" i="10"/>
  <c r="F16" i="10"/>
  <c r="K16" i="10" s="1"/>
  <c r="J15" i="10"/>
  <c r="I15" i="10"/>
  <c r="H15" i="10"/>
  <c r="G15" i="10"/>
  <c r="F15" i="10"/>
  <c r="J14" i="10"/>
  <c r="I14" i="10"/>
  <c r="H14" i="10"/>
  <c r="G14" i="10"/>
  <c r="F14" i="10"/>
  <c r="K14" i="10" s="1"/>
  <c r="J13" i="10"/>
  <c r="I13" i="10"/>
  <c r="H13" i="10"/>
  <c r="G13" i="10"/>
  <c r="F13" i="10"/>
  <c r="K13" i="10" s="1"/>
  <c r="J12" i="10"/>
  <c r="I12" i="10"/>
  <c r="H12" i="10"/>
  <c r="G12" i="10"/>
  <c r="F12" i="10"/>
  <c r="K12" i="10" s="1"/>
  <c r="K23" i="28"/>
  <c r="J16" i="28"/>
  <c r="I16" i="28"/>
  <c r="K16" i="28" s="1"/>
  <c r="K20" i="28" s="1"/>
  <c r="J15" i="28"/>
  <c r="I15" i="28"/>
  <c r="H15" i="28"/>
  <c r="G15" i="28"/>
  <c r="F15" i="28"/>
  <c r="J14" i="28"/>
  <c r="I14" i="28"/>
  <c r="H14" i="28"/>
  <c r="G14" i="28"/>
  <c r="F14" i="28"/>
  <c r="F13" i="28"/>
  <c r="K13" i="28" s="1"/>
  <c r="J12" i="28"/>
  <c r="I12" i="28"/>
  <c r="H12" i="28"/>
  <c r="G12" i="28"/>
  <c r="F12" i="28"/>
  <c r="K35" i="30"/>
  <c r="D13" i="16"/>
  <c r="E13" i="16"/>
  <c r="J29" i="30"/>
  <c r="I29" i="30"/>
  <c r="J28" i="30"/>
  <c r="K28" i="30" s="1"/>
  <c r="I28" i="30"/>
  <c r="J27" i="30"/>
  <c r="I27" i="30"/>
  <c r="J26" i="30"/>
  <c r="I26" i="30"/>
  <c r="J25" i="30"/>
  <c r="I25" i="30"/>
  <c r="K25" i="30" s="1"/>
  <c r="I18" i="30"/>
  <c r="I22" i="30"/>
  <c r="K22" i="30" s="1"/>
  <c r="I21" i="30"/>
  <c r="F12" i="30"/>
  <c r="F13" i="30" s="1"/>
  <c r="K44" i="29"/>
  <c r="J40" i="29"/>
  <c r="I40" i="29"/>
  <c r="J39" i="29"/>
  <c r="I39" i="29"/>
  <c r="J38" i="29"/>
  <c r="I38" i="29"/>
  <c r="J37" i="29"/>
  <c r="I37" i="29"/>
  <c r="J36" i="29"/>
  <c r="I36" i="29"/>
  <c r="I29" i="29"/>
  <c r="K29" i="29" s="1"/>
  <c r="I28" i="29"/>
  <c r="F12" i="29"/>
  <c r="F16" i="29"/>
  <c r="K18" i="19"/>
  <c r="K19" i="19" s="1"/>
  <c r="K26" i="10" l="1"/>
  <c r="K31" i="10"/>
  <c r="K23" i="10"/>
  <c r="K19" i="10"/>
  <c r="K15" i="10"/>
  <c r="K18" i="30"/>
  <c r="K67" i="15" s="1"/>
  <c r="E18" i="30"/>
  <c r="F60" i="15"/>
  <c r="F45" i="29"/>
  <c r="K45" i="29" s="1"/>
  <c r="F62" i="15"/>
  <c r="J42" i="29"/>
  <c r="K36" i="29"/>
  <c r="I29" i="15"/>
  <c r="J29" i="15"/>
  <c r="K27" i="15"/>
  <c r="K18" i="15"/>
  <c r="K12" i="15"/>
  <c r="F55" i="15"/>
  <c r="K25" i="15"/>
  <c r="K29" i="30"/>
  <c r="K12" i="30"/>
  <c r="K12" i="29"/>
  <c r="K14" i="29" s="1"/>
  <c r="K39" i="29"/>
  <c r="K15" i="29"/>
  <c r="K16" i="29" s="1"/>
  <c r="K28" i="29"/>
  <c r="K37" i="29"/>
  <c r="K40" i="29"/>
  <c r="K38" i="29"/>
  <c r="K14" i="28"/>
  <c r="K39" i="10"/>
  <c r="E40" i="10"/>
  <c r="K15" i="28"/>
  <c r="K12" i="28"/>
  <c r="K27" i="30"/>
  <c r="K21" i="30"/>
  <c r="K26" i="30"/>
  <c r="E22" i="30"/>
  <c r="F13" i="16" l="1"/>
  <c r="I67" i="15"/>
  <c r="I44" i="15" s="1"/>
  <c r="K30" i="30"/>
  <c r="F40" i="15"/>
  <c r="F46" i="15"/>
  <c r="K19" i="15"/>
  <c r="I45" i="29"/>
  <c r="I42" i="29"/>
  <c r="I53" i="15"/>
  <c r="F44" i="15"/>
  <c r="K13" i="30"/>
  <c r="K62" i="15"/>
  <c r="J53" i="15"/>
  <c r="K29" i="15"/>
  <c r="K53" i="15" s="1"/>
  <c r="I59" i="15"/>
  <c r="J59" i="15"/>
  <c r="F59" i="15"/>
  <c r="F43" i="15" s="1"/>
  <c r="K55" i="15"/>
  <c r="K13" i="15"/>
  <c r="G13" i="16"/>
  <c r="C13" i="16"/>
  <c r="G15" i="19"/>
  <c r="C7" i="17"/>
  <c r="A33" i="16"/>
  <c r="A16" i="16"/>
  <c r="H13" i="16" l="1"/>
  <c r="K46" i="15"/>
  <c r="F49" i="15"/>
  <c r="I43" i="15"/>
  <c r="I49" i="15" s="1"/>
  <c r="J43" i="15"/>
  <c r="J49" i="15" s="1"/>
  <c r="I39" i="15"/>
  <c r="F39" i="15"/>
  <c r="J39" i="15"/>
  <c r="K60" i="15"/>
  <c r="K44" i="15" s="1"/>
  <c r="K42" i="29"/>
  <c r="K59" i="15"/>
  <c r="K43" i="15" s="1"/>
  <c r="K55" i="10"/>
  <c r="K57" i="10"/>
  <c r="K54" i="10"/>
  <c r="K56" i="10" s="1"/>
  <c r="K40" i="15" l="1"/>
  <c r="K49" i="15"/>
  <c r="K39" i="15"/>
  <c r="B31" i="17"/>
  <c r="B30" i="17"/>
  <c r="B24" i="17"/>
  <c r="B23" i="17"/>
  <c r="B17" i="17"/>
  <c r="B16" i="17"/>
  <c r="B32" i="16" l="1"/>
  <c r="B31" i="16"/>
  <c r="B14" i="16"/>
  <c r="B15" i="16"/>
  <c r="B13" i="16"/>
  <c r="B11" i="16"/>
  <c r="B12" i="16"/>
  <c r="H41" i="10" l="1"/>
  <c r="E15" i="19"/>
  <c r="H15" i="19"/>
  <c r="D30" i="16"/>
  <c r="E30" i="16"/>
  <c r="G30" i="16"/>
  <c r="G38" i="15"/>
  <c r="H38" i="15"/>
  <c r="J38" i="15"/>
  <c r="G41" i="10"/>
  <c r="I41" i="10"/>
  <c r="J41" i="10"/>
  <c r="M17" i="28"/>
  <c r="M16" i="28"/>
  <c r="M15" i="28"/>
  <c r="M12" i="28"/>
  <c r="J51" i="29"/>
  <c r="I51" i="29"/>
  <c r="F51" i="29"/>
  <c r="D50" i="10"/>
  <c r="D48" i="10"/>
  <c r="D46" i="10"/>
  <c r="F38" i="15"/>
  <c r="C22" i="17" l="1"/>
  <c r="C29" i="17"/>
  <c r="D32" i="16"/>
  <c r="C24" i="17" s="1"/>
  <c r="D15" i="16"/>
  <c r="E32" i="16"/>
  <c r="C31" i="17" s="1"/>
  <c r="E15" i="16"/>
  <c r="F32" i="16"/>
  <c r="F15" i="16"/>
  <c r="G32" i="16"/>
  <c r="G15" i="16"/>
  <c r="E31" i="16"/>
  <c r="C30" i="17" s="1"/>
  <c r="E14" i="16"/>
  <c r="D31" i="16"/>
  <c r="C23" i="17" s="1"/>
  <c r="D14" i="16"/>
  <c r="F31" i="16"/>
  <c r="F14" i="16"/>
  <c r="G31" i="16"/>
  <c r="G14" i="16"/>
  <c r="F20" i="28"/>
  <c r="G28" i="16"/>
  <c r="G11" i="16"/>
  <c r="E28" i="16"/>
  <c r="E11" i="16"/>
  <c r="D28" i="16"/>
  <c r="D11" i="16"/>
  <c r="C28" i="16"/>
  <c r="C11" i="16"/>
  <c r="C30" i="16"/>
  <c r="F30" i="16"/>
  <c r="K51" i="29"/>
  <c r="L15" i="28"/>
  <c r="L16" i="28"/>
  <c r="C13" i="17" l="1"/>
  <c r="C20" i="17"/>
  <c r="C27" i="17"/>
  <c r="C15" i="17"/>
  <c r="L17" i="28"/>
  <c r="C31" i="16"/>
  <c r="C16" i="17" s="1"/>
  <c r="C14" i="16"/>
  <c r="M31" i="30"/>
  <c r="H30" i="16"/>
  <c r="L12" i="28"/>
  <c r="M20" i="28"/>
  <c r="H31" i="16" l="1"/>
  <c r="H14" i="16"/>
  <c r="A19" i="16"/>
  <c r="A2" i="16"/>
  <c r="B3" i="17"/>
  <c r="F13" i="19" l="1"/>
  <c r="K13" i="19" s="1"/>
  <c r="I38" i="15"/>
  <c r="F28" i="16" l="1"/>
  <c r="F11" i="16"/>
  <c r="A33" i="17" l="1"/>
  <c r="A32" i="17"/>
  <c r="A25" i="17"/>
  <c r="A18" i="17"/>
  <c r="A11" i="17"/>
  <c r="A10" i="17"/>
  <c r="B5" i="17"/>
  <c r="A2" i="17"/>
  <c r="C23" i="16" l="1"/>
  <c r="C6" i="16"/>
  <c r="G24" i="16"/>
  <c r="F24" i="16"/>
  <c r="E24" i="16"/>
  <c r="D24" i="16"/>
  <c r="B23" i="16"/>
  <c r="G7" i="16"/>
  <c r="F7" i="16"/>
  <c r="E7" i="16"/>
  <c r="D7" i="16"/>
  <c r="B6" i="16"/>
  <c r="G14" i="19" l="1"/>
  <c r="H14" i="19"/>
  <c r="I14" i="19"/>
  <c r="J14" i="19"/>
  <c r="I15" i="19"/>
  <c r="J15" i="19"/>
  <c r="G12" i="19"/>
  <c r="H12" i="19"/>
  <c r="H16" i="19" s="1"/>
  <c r="I12" i="19"/>
  <c r="I16" i="19" s="1"/>
  <c r="J12" i="19"/>
  <c r="J16" i="19" s="1"/>
  <c r="C17" i="16"/>
  <c r="F12" i="19"/>
  <c r="F41" i="10" l="1"/>
  <c r="E27" i="16"/>
  <c r="E10" i="16"/>
  <c r="F27" i="16"/>
  <c r="F10" i="16"/>
  <c r="G27" i="16"/>
  <c r="G10" i="16"/>
  <c r="G16" i="19"/>
  <c r="F16" i="19"/>
  <c r="F14" i="19"/>
  <c r="K14" i="19" s="1"/>
  <c r="K15" i="19"/>
  <c r="K16" i="19" s="1"/>
  <c r="K12" i="19"/>
  <c r="K41" i="10"/>
  <c r="H32" i="16" l="1"/>
  <c r="H15" i="16"/>
  <c r="C32" i="16"/>
  <c r="C17" i="17" s="1"/>
  <c r="C15" i="16"/>
  <c r="D27" i="16"/>
  <c r="D10" i="16"/>
  <c r="C27" i="16"/>
  <c r="C10" i="16"/>
  <c r="C26" i="17"/>
  <c r="H27" i="16"/>
  <c r="H10" i="16"/>
  <c r="M16" i="19"/>
  <c r="M41" i="10"/>
  <c r="C12" i="17" l="1"/>
  <c r="C19" i="17"/>
  <c r="M30" i="15" l="1"/>
  <c r="K38" i="15" l="1"/>
  <c r="H28" i="16"/>
  <c r="H11" i="16"/>
  <c r="C12" i="16"/>
  <c r="C16" i="16" s="1"/>
  <c r="D12" i="16"/>
  <c r="D16" i="16" s="1"/>
  <c r="E12" i="16"/>
  <c r="E16" i="16" s="1"/>
  <c r="F12" i="16"/>
  <c r="F16" i="16" s="1"/>
  <c r="G29" i="16"/>
  <c r="H29" i="16"/>
  <c r="G33" i="16" l="1"/>
  <c r="C33" i="17" s="1"/>
  <c r="H33" i="16"/>
  <c r="F29" i="16"/>
  <c r="E29" i="16"/>
  <c r="D29" i="16"/>
  <c r="C29" i="16"/>
  <c r="G12" i="16"/>
  <c r="G16" i="16" s="1"/>
  <c r="H12" i="16"/>
  <c r="H16" i="16" s="1"/>
  <c r="M42" i="29"/>
  <c r="F33" i="16" l="1"/>
  <c r="C32" i="17" s="1"/>
  <c r="C28" i="17"/>
  <c r="E33" i="16"/>
  <c r="C14" i="17"/>
  <c r="C33" i="16"/>
  <c r="C21" i="17"/>
  <c r="D33" i="16"/>
  <c r="J33" i="16" l="1"/>
  <c r="E34" i="17"/>
</calcChain>
</file>

<file path=xl/sharedStrings.xml><?xml version="1.0" encoding="utf-8"?>
<sst xmlns="http://schemas.openxmlformats.org/spreadsheetml/2006/main" count="592" uniqueCount="213">
  <si>
    <t>Nr crt</t>
  </si>
  <si>
    <t>DENUMIREA OBIECTELOR</t>
  </si>
  <si>
    <t>C + I</t>
  </si>
  <si>
    <t>MU</t>
  </si>
  <si>
    <t>U</t>
  </si>
  <si>
    <t>TOTAL</t>
  </si>
  <si>
    <t xml:space="preserve">UM </t>
  </si>
  <si>
    <t>Cantit</t>
  </si>
  <si>
    <t>3</t>
  </si>
  <si>
    <t>4</t>
  </si>
  <si>
    <t>6</t>
  </si>
  <si>
    <t>7</t>
  </si>
  <si>
    <t>TOTAL OBIECT</t>
  </si>
  <si>
    <t>buc</t>
  </si>
  <si>
    <t>(EUR)</t>
  </si>
  <si>
    <t>Echip. Transport</t>
  </si>
  <si>
    <t>Dotari</t>
  </si>
  <si>
    <t>4.1.1</t>
  </si>
  <si>
    <t>4.1.2</t>
  </si>
  <si>
    <t>4.2.1</t>
  </si>
  <si>
    <t>4.2.2</t>
  </si>
  <si>
    <t>4.3.1</t>
  </si>
  <si>
    <t>4.3.2</t>
  </si>
  <si>
    <t>Pret Unitar (EUR)</t>
  </si>
  <si>
    <t>1</t>
  </si>
  <si>
    <t>2</t>
  </si>
  <si>
    <t>5</t>
  </si>
  <si>
    <t>10</t>
  </si>
  <si>
    <t>0</t>
  </si>
  <si>
    <t>DESFASURATOR SUB-OBIECTE</t>
  </si>
  <si>
    <t xml:space="preserve">C + I </t>
  </si>
  <si>
    <t>4.1.3</t>
  </si>
  <si>
    <t>4.1.4</t>
  </si>
  <si>
    <t>4.2.3</t>
  </si>
  <si>
    <t>4.2.4</t>
  </si>
  <si>
    <t>4.3.3</t>
  </si>
  <si>
    <t>4.3.4</t>
  </si>
  <si>
    <t>Alimentare cu apa</t>
  </si>
  <si>
    <t>8</t>
  </si>
  <si>
    <t>9</t>
  </si>
  <si>
    <t>EXTINDERE RETEA DE DISTRIBUTIE A APEI</t>
  </si>
  <si>
    <t xml:space="preserve"> </t>
  </si>
  <si>
    <t>11</t>
  </si>
  <si>
    <t>12</t>
  </si>
  <si>
    <t>13</t>
  </si>
  <si>
    <t>14</t>
  </si>
  <si>
    <t>distributie</t>
  </si>
  <si>
    <t>bransamente</t>
  </si>
  <si>
    <t>UAT MOGOSOAIA</t>
  </si>
  <si>
    <r>
      <t xml:space="preserve">Asistenta tehnica pentru pregatirea aplicatiei de finantare si a documentatiilor de atribuire pentru               
</t>
    </r>
    <r>
      <rPr>
        <b/>
        <sz val="10"/>
        <rFont val="Arial"/>
        <family val="2"/>
      </rPr>
      <t xml:space="preserve">Proiectul regional de dezvoltare a infrastructurii de apa si apa uzata in judetul Ilfov, in perioada 2014-2020
</t>
    </r>
  </si>
  <si>
    <t>REABILITAREA SURSA</t>
  </si>
  <si>
    <t>Reabilitare structurala cabine foraje existente (F1, F2, F3, F6, F7, F8)</t>
  </si>
  <si>
    <t>Reabilitare structurala cabine foraje existente (F4, F5)</t>
  </si>
  <si>
    <t>Reabilitare instalatii hidromecanice +electrice foraje existente  (F1, F2, F3, F4, F5, F6, F7, F8)</t>
  </si>
  <si>
    <t>Reabilitare sursa subterana Mogosoaia</t>
  </si>
  <si>
    <t>Aductiune noua Mogosoaia</t>
  </si>
  <si>
    <t>ADUCTIUNE NOUA</t>
  </si>
  <si>
    <t>Camine</t>
  </si>
  <si>
    <t>15</t>
  </si>
  <si>
    <t>16</t>
  </si>
  <si>
    <t>17</t>
  </si>
  <si>
    <t>18</t>
  </si>
  <si>
    <t>19</t>
  </si>
  <si>
    <t>20</t>
  </si>
  <si>
    <t>21</t>
  </si>
  <si>
    <t>hidranti</t>
  </si>
  <si>
    <t>Camine de vane pe aductiune</t>
  </si>
  <si>
    <t>Camin racord ANB</t>
  </si>
  <si>
    <t>Verificare</t>
  </si>
  <si>
    <t>CAP 2</t>
  </si>
  <si>
    <t>Integrarea forajelor existente in sistemul SCADA</t>
  </si>
  <si>
    <t>4.1.5</t>
  </si>
  <si>
    <t>4.1.6</t>
  </si>
  <si>
    <t>CAP 2.2</t>
  </si>
  <si>
    <t>Statia tratare GA2</t>
  </si>
  <si>
    <t>Lada frigorifica laborator STA</t>
  </si>
  <si>
    <t>pH metru portabil</t>
  </si>
  <si>
    <t>Dotari PSI</t>
  </si>
  <si>
    <t>Dotari mobilier</t>
  </si>
  <si>
    <t>22</t>
  </si>
  <si>
    <t>23</t>
  </si>
  <si>
    <t>24</t>
  </si>
  <si>
    <t>Camine (debitmetre SCADA)</t>
  </si>
  <si>
    <t>25</t>
  </si>
  <si>
    <t>26</t>
  </si>
  <si>
    <t>27</t>
  </si>
  <si>
    <t>4.2.5</t>
  </si>
  <si>
    <t>4.2.6</t>
  </si>
  <si>
    <t>4.3.5</t>
  </si>
  <si>
    <t>4.3.6</t>
  </si>
  <si>
    <t>28</t>
  </si>
  <si>
    <t>Retele in incinta</t>
  </si>
  <si>
    <t>Amenajare incinta</t>
  </si>
  <si>
    <t xml:space="preserve">Instalatii electrice si SCADA </t>
  </si>
  <si>
    <t>Instalatii HVAC</t>
  </si>
  <si>
    <t>Total Statia de Tratare</t>
  </si>
  <si>
    <t>ans</t>
  </si>
  <si>
    <t>Generator</t>
  </si>
  <si>
    <t>Statie de tratare/clorinare</t>
  </si>
  <si>
    <t xml:space="preserve">Rezervoare </t>
  </si>
  <si>
    <t xml:space="preserve">Statii de pompare </t>
  </si>
  <si>
    <t>Mogosoaia</t>
  </si>
  <si>
    <t>Mogosoaia GA1</t>
  </si>
  <si>
    <t>Mogosoaia GA2</t>
  </si>
  <si>
    <t>Mogosoaia GA3</t>
  </si>
  <si>
    <t>Total rezervor</t>
  </si>
  <si>
    <t>Total statie de tratare</t>
  </si>
  <si>
    <t>Total reabilitare rezervor</t>
  </si>
  <si>
    <t>4.1</t>
  </si>
  <si>
    <t>4.2</t>
  </si>
  <si>
    <t>4.3</t>
  </si>
  <si>
    <t>4.4</t>
  </si>
  <si>
    <t>4.5</t>
  </si>
  <si>
    <t>Capitolul 2.2</t>
  </si>
  <si>
    <t>pret unitar</t>
  </si>
  <si>
    <t xml:space="preserve">Debitmetre retea </t>
  </si>
  <si>
    <t xml:space="preserve">Traductori pres retea </t>
  </si>
  <si>
    <t>Racord puncte de monitorizare retea distrib</t>
  </si>
  <si>
    <t>Traductori pres retea</t>
  </si>
  <si>
    <t>m</t>
  </si>
  <si>
    <t>Aducțiune ANB PEID De 400 mm, H=0-2 m, asfalt</t>
  </si>
  <si>
    <t>Aducțiune ANB PEID De 400 mm, H=0-2 m, macadam</t>
  </si>
  <si>
    <t>Conducte PEID De 110 mm, H=0-2 m, macadam</t>
  </si>
  <si>
    <t>Conducte PEID De 110 mm, H=0-2 m, pamant</t>
  </si>
  <si>
    <t>Conducte PEID De 125 mm, H=0-2 m, asfalt</t>
  </si>
  <si>
    <t>Conducte PEID De 125 mm, H=0-2 m, macadam</t>
  </si>
  <si>
    <t>Conducte PEID De 160 mm, H=0-2 m, asfalt</t>
  </si>
  <si>
    <t>Conducte PEID De 160 mm, H=0-2 m, pamant</t>
  </si>
  <si>
    <t>Conducte PEID De 250 mm, H=0-2 m, asfalt</t>
  </si>
  <si>
    <t>Conducte PEID De 250 mm, H=0-2 m, macadam</t>
  </si>
  <si>
    <t>Conducte PEID De 250 mm, H=0-2 m, pamant</t>
  </si>
  <si>
    <t>Conducte PEID De 280 mm, H=0-2 m, asfalt</t>
  </si>
  <si>
    <t>Conducte PEID De 355 mm, H=0-2 m, asfalt</t>
  </si>
  <si>
    <t>Bransamente De 32 mm</t>
  </si>
  <si>
    <t>Bransamente De 63 mm</t>
  </si>
  <si>
    <t>Hidranti Dn 80 mm</t>
  </si>
  <si>
    <t>Hidranti Dn 100 mm</t>
  </si>
  <si>
    <t>Instalatii electrice si SCADA - debit</t>
  </si>
  <si>
    <t>Instalatii electrice si SCADA - presiune</t>
  </si>
  <si>
    <t>Camine (presiune SCADA) - retea existenta</t>
  </si>
  <si>
    <t>Puncte monitorizare (lucrari electrice si SCADA)</t>
  </si>
  <si>
    <t>Extindere retea de distributie a apei Mogosoaia</t>
  </si>
  <si>
    <t>Aducțiune ANB  PEID De 125 mm, H=0-2 m, asfalt</t>
  </si>
  <si>
    <t>Fotoclorimetru</t>
  </si>
  <si>
    <t>Conducte PEID De 110 mm, H=0-2 m, asfalt</t>
  </si>
  <si>
    <t>Anexa 5.3.10.1</t>
  </si>
  <si>
    <t xml:space="preserve">STUDIU DE FEZABILITATE            Volumul II - Anexe                          Anexa 5.3.10.1                                  </t>
  </si>
  <si>
    <t xml:space="preserve">STUDIU DE FEZABILITATE            Volumul II - Anexe                          Anexa 5.3.10.1-1                                  </t>
  </si>
  <si>
    <t xml:space="preserve">STUDIU DE FEZABILITATE            Volumul II - Anexe                          Anexa 5.3.10.1-2                                 </t>
  </si>
  <si>
    <t xml:space="preserve">STUDIU DE FEZABILITATE            Volumul II - Anexe                          Anexa 5.3.10.1-3                                  </t>
  </si>
  <si>
    <t xml:space="preserve">STUDIU DE FEZABILITATE            Volumul II - Anexe                          Anexa 5.3.10.1-4                                  </t>
  </si>
  <si>
    <t xml:space="preserve">STUDIU DE FEZABILITATE            Volumul II - Anexe                          Anexa 5.3.10.1-5                                  </t>
  </si>
  <si>
    <t>Subtraversare CF cu conducta De 400 mm in tub protectie Dn 600 mm (1 buc, L=30m)</t>
  </si>
  <si>
    <t>Subtraversare canal pluvial cu conducta De 110 mm in tub protectie Dn 200 mm (2 buc, L=15+15 m)</t>
  </si>
  <si>
    <t>Subtraversare CF cu conducta De 110 mm in tub protectie Dn 300 mm (3 buc, L=29+15+24 m)</t>
  </si>
  <si>
    <t>Lungime aductiune</t>
  </si>
  <si>
    <t xml:space="preserve">Statie de tratare/clorinare </t>
  </si>
  <si>
    <t>R</t>
  </si>
  <si>
    <t>LUCRARI IN CADRUL GOSPODARIEI DE APA GA2 MOGOSOAIA</t>
  </si>
  <si>
    <t>LUCRARI IN CADRUL GOSPODARIEI DE APA GA1 MOGOSOAIA</t>
  </si>
  <si>
    <t>Gospodaria de apa existenta GA1 Mogosoaia</t>
  </si>
  <si>
    <t xml:space="preserve">Lucrari de reabilitare </t>
  </si>
  <si>
    <t>Reabilitare structurala statie de clor si statie de pompare existente</t>
  </si>
  <si>
    <t>Reabilitare structurala a rezervorului de 80 mc</t>
  </si>
  <si>
    <t>Statie de tratare (pentru reglarea duritatii)</t>
  </si>
  <si>
    <t>I</t>
  </si>
  <si>
    <t>II</t>
  </si>
  <si>
    <t>Instalatie preparare si dozare NaHCO3</t>
  </si>
  <si>
    <t>Instalatie preparare si dozare CaCl2</t>
  </si>
  <si>
    <t>E</t>
  </si>
  <si>
    <t>Gospodaria de apa existenta GA2 Mogosoaia</t>
  </si>
  <si>
    <t>Extindere capacitate de inmagazinare</t>
  </si>
  <si>
    <t>Rezervor cu capacitatea 1500 mc si camera de vane</t>
  </si>
  <si>
    <t>1 pompe incendiu Q=20 l/s, H=30m</t>
  </si>
  <si>
    <t>Grup de pompare Qgrup= 31,7l/s, H=30m</t>
  </si>
  <si>
    <t>Pavilion administrativ</t>
  </si>
  <si>
    <t>Total statie de pompare</t>
  </si>
  <si>
    <t>Reabilitare structurala a rezervorului de 600 mc</t>
  </si>
  <si>
    <t>Reabilitare cladire statie de pompare</t>
  </si>
  <si>
    <t>Total reabilitare statie de pompare</t>
  </si>
  <si>
    <t>T</t>
  </si>
  <si>
    <t>Extindere capacitate Statie noua de pompare</t>
  </si>
  <si>
    <t>LUCRARI IN CADRUL GOSPODARIEI DE APA GA3 MOGOSOAIA</t>
  </si>
  <si>
    <t>Gospodaria de apa existenta GA3 Mogosoaia</t>
  </si>
  <si>
    <t>Reabilitare structurala a statiei de clor</t>
  </si>
  <si>
    <t>Total reabilitare statie de clorinare</t>
  </si>
  <si>
    <t>Reabilitare (inlocuire) instalatie de dezinfectie</t>
  </si>
  <si>
    <t>Reabilitare structurala a rezervorului de 100 mc</t>
  </si>
  <si>
    <t>III</t>
  </si>
  <si>
    <t>Reabilitare statie de clorinare</t>
  </si>
  <si>
    <t>Subtraversare DN1A cu conducta De 400 mm in tub protectie Dn 600 mm (1 buc, L=18m)</t>
  </si>
  <si>
    <t>Subtraversare DN CB cu conducta de aductiune PEID De 400 mm in tub protectie Dn 600 mm (1 buc, L=23m)</t>
  </si>
  <si>
    <t>Subtraversare DN1A cu conducta De 160 mm in tub protectie Dn 250 mm (1 buc, L=20 m)</t>
  </si>
  <si>
    <t>Subtraversare DN1A+CB cu conducta De 110 mm in tub protectie Dn 200 mm (2 buc, L=26+27 m)</t>
  </si>
  <si>
    <t>Subtraversare DN1A cu conducta De 250 mm in tub protectie Dn 400 mm (1 buc, L=18 m)</t>
  </si>
  <si>
    <t>Subtraversare  Sos.Chitila cu conducta De 250 mm in tub protectie Dn 400 mm (1 buc, L=19 m)</t>
  </si>
  <si>
    <t>Subtraversarea Lacului Chitila de pe raul Colentina cu conducta Dn 250 mm  (1 buc, L=78 m)</t>
  </si>
  <si>
    <t>29</t>
  </si>
  <si>
    <t>IV</t>
  </si>
  <si>
    <t>Reabilitare cladire statie de pompare si clorinare</t>
  </si>
  <si>
    <t>Reabilitare structurala cladire statie de pompare</t>
  </si>
  <si>
    <t>Reabilitare caldire statie de pompare si clorinare</t>
  </si>
  <si>
    <t>Reabilitare instalatie de dezinfectie</t>
  </si>
  <si>
    <t>3.3</t>
  </si>
  <si>
    <t>Expertizare tehnica</t>
  </si>
  <si>
    <t>GA1 Mogosoaia</t>
  </si>
  <si>
    <t>GA2 Mogosoaia</t>
  </si>
  <si>
    <t xml:space="preserve">          
Proiectul regional de dezvoltare a infrastructurii de apa si apa uzata din judetul Ilfov, in perioada 2014-2020
</t>
  </si>
  <si>
    <t xml:space="preserve">               
Proiectul regional de dezvoltare a infrastructurii de apa si apa uzata din judetul Ilfov, in perioada 2014-2020
</t>
  </si>
  <si>
    <t xml:space="preserve">           
Proiectul regional de dezvoltare a infrastructurii de apa si apa uzata din judetul Ilfov, in perioada 2014-2020
</t>
  </si>
  <si>
    <t xml:space="preserve">              
Proiectul regional de dezvoltare a infrastructurii de apa si apa uzata din judetul Ilfov, in perioada 2014-2020
</t>
  </si>
  <si>
    <t xml:space="preserve">
Proiectul regional de dezvoltare a infrastructurii de apa si apa uzata din judetul Ilfov, in perioada 2014-2020
</t>
  </si>
  <si>
    <t xml:space="preserve">      
Proiectul regional de dezvoltare a infrastructurii de apa si apa uzata din judetul Ilfov, in perioada 2014-2020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</si>
</sst>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General_);[Red]\-General_)"/>
    <numFmt numFmtId="166" formatCode="_-* #,##0&quot; DM&quot;_-;\-* #,##0&quot; DM&quot;_-;_-* &quot;-&quot;&quot; DM&quot;_-;_-@_-"/>
    <numFmt numFmtId="167" formatCode="_-* #,##0.00\ _L_E_I_-;\-* #,##0.00\ _L_E_I_-;_-* &quot;-&quot;??\ _L_E_I_-;_-@_-"/>
    <numFmt numFmtId="168" formatCode="_-* #,##0\ _L_E_I_-;\-* #,##0\ _L_E_I_-;_-* &quot;-&quot;??\ _L_E_I_-;_-@_-"/>
    <numFmt numFmtId="169" formatCode="#,##0_ ;\-#,##0\ "/>
  </numFmts>
  <fonts count="4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  <charset val="238"/>
    </font>
    <font>
      <b/>
      <i/>
      <sz val="10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Helv"/>
    </font>
    <font>
      <sz val="9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  <charset val="238"/>
    </font>
    <font>
      <b/>
      <sz val="14"/>
      <name val="Arial"/>
      <family val="2"/>
    </font>
    <font>
      <sz val="9"/>
      <color indexed="10"/>
      <name val="Arial"/>
      <family val="2"/>
    </font>
    <font>
      <sz val="8"/>
      <name val="Arial"/>
      <family val="2"/>
      <charset val="238"/>
    </font>
    <font>
      <sz val="10"/>
      <color indexed="10"/>
      <name val="Arial"/>
      <family val="2"/>
    </font>
    <font>
      <sz val="10"/>
      <color indexed="14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70C0"/>
      <name val="Arial"/>
      <family val="2"/>
    </font>
    <font>
      <b/>
      <sz val="9"/>
      <color rgb="FF0070C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8" fillId="0" borderId="0"/>
    <xf numFmtId="0" fontId="8" fillId="0" borderId="0"/>
    <xf numFmtId="0" fontId="7" fillId="23" borderId="7" applyNumberFormat="0" applyFont="0" applyAlignment="0" applyProtection="0"/>
    <xf numFmtId="0" fontId="17" fillId="20" borderId="8" applyNumberFormat="0" applyAlignment="0" applyProtection="0"/>
    <xf numFmtId="165" fontId="32" fillId="0" borderId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66" fontId="3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167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</cellStyleXfs>
  <cellXfs count="271">
    <xf numFmtId="0" fontId="0" fillId="0" borderId="0" xfId="0"/>
    <xf numFmtId="0" fontId="7" fillId="0" borderId="0" xfId="0" applyFont="1" applyFill="1"/>
    <xf numFmtId="49" fontId="7" fillId="0" borderId="0" xfId="0" applyNumberFormat="1" applyFont="1" applyAlignment="1">
      <alignment horizontal="center" vertical="top"/>
    </xf>
    <xf numFmtId="3" fontId="7" fillId="0" borderId="0" xfId="0" applyNumberFormat="1" applyFont="1" applyAlignment="1"/>
    <xf numFmtId="3" fontId="7" fillId="0" borderId="0" xfId="0" applyNumberFormat="1" applyFont="1" applyAlignment="1">
      <alignment horizontal="center"/>
    </xf>
    <xf numFmtId="3" fontId="22" fillId="0" borderId="0" xfId="38" applyNumberFormat="1" applyFont="1" applyAlignment="1">
      <alignment wrapText="1"/>
    </xf>
    <xf numFmtId="49" fontId="25" fillId="0" borderId="0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0" fontId="21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164" fontId="21" fillId="0" borderId="0" xfId="0" applyNumberFormat="1" applyFont="1" applyFill="1" applyAlignment="1">
      <alignment wrapText="1"/>
    </xf>
    <xf numFmtId="3" fontId="24" fillId="0" borderId="0" xfId="0" applyNumberFormat="1" applyFont="1" applyAlignment="1">
      <alignment horizontal="right"/>
    </xf>
    <xf numFmtId="49" fontId="21" fillId="0" borderId="10" xfId="0" applyNumberFormat="1" applyFont="1" applyBorder="1" applyAlignment="1">
      <alignment horizontal="center" vertical="center" wrapText="1"/>
    </xf>
    <xf numFmtId="3" fontId="28" fillId="0" borderId="11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right" vertical="center"/>
    </xf>
    <xf numFmtId="3" fontId="21" fillId="0" borderId="12" xfId="0" applyNumberFormat="1" applyFont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vertical="center"/>
    </xf>
    <xf numFmtId="1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33" fillId="0" borderId="0" xfId="0" applyNumberFormat="1" applyFont="1" applyFill="1" applyAlignment="1">
      <alignment vertical="center"/>
    </xf>
    <xf numFmtId="3" fontId="24" fillId="0" borderId="0" xfId="0" applyNumberFormat="1" applyFont="1" applyAlignment="1">
      <alignment horizontal="center"/>
    </xf>
    <xf numFmtId="1" fontId="28" fillId="0" borderId="10" xfId="0" applyNumberFormat="1" applyFont="1" applyBorder="1" applyAlignment="1">
      <alignment horizontal="center" vertical="center"/>
    </xf>
    <xf numFmtId="0" fontId="8" fillId="0" borderId="0" xfId="37"/>
    <xf numFmtId="0" fontId="7" fillId="0" borderId="0" xfId="37" applyFont="1" applyFill="1"/>
    <xf numFmtId="3" fontId="7" fillId="0" borderId="0" xfId="37" applyNumberFormat="1" applyFont="1" applyAlignment="1">
      <alignment horizontal="center"/>
    </xf>
    <xf numFmtId="3" fontId="7" fillId="0" borderId="0" xfId="37" applyNumberFormat="1" applyFont="1" applyAlignment="1"/>
    <xf numFmtId="49" fontId="7" fillId="0" borderId="0" xfId="37" applyNumberFormat="1" applyFont="1" applyAlignment="1">
      <alignment horizontal="center" vertical="top"/>
    </xf>
    <xf numFmtId="0" fontId="28" fillId="0" borderId="0" xfId="37" applyFont="1" applyAlignment="1">
      <alignment vertical="center"/>
    </xf>
    <xf numFmtId="0" fontId="28" fillId="0" borderId="0" xfId="37" applyFont="1" applyFill="1" applyAlignment="1">
      <alignment vertical="center"/>
    </xf>
    <xf numFmtId="164" fontId="21" fillId="0" borderId="0" xfId="37" applyNumberFormat="1" applyFont="1" applyFill="1" applyAlignment="1">
      <alignment wrapText="1"/>
    </xf>
    <xf numFmtId="1" fontId="28" fillId="0" borderId="0" xfId="37" applyNumberFormat="1" applyFont="1" applyAlignment="1">
      <alignment vertical="center"/>
    </xf>
    <xf numFmtId="4" fontId="37" fillId="0" borderId="0" xfId="37" applyNumberFormat="1" applyFont="1" applyAlignment="1">
      <alignment vertical="center"/>
    </xf>
    <xf numFmtId="4" fontId="30" fillId="0" borderId="10" xfId="37" applyNumberFormat="1" applyFont="1" applyBorder="1" applyAlignment="1">
      <alignment horizontal="right" vertical="justify"/>
    </xf>
    <xf numFmtId="1" fontId="28" fillId="0" borderId="13" xfId="37" applyNumberFormat="1" applyFont="1" applyFill="1" applyBorder="1" applyAlignment="1">
      <alignment horizontal="center" wrapText="1"/>
    </xf>
    <xf numFmtId="0" fontId="29" fillId="0" borderId="0" xfId="37" applyFont="1" applyAlignment="1">
      <alignment vertical="center"/>
    </xf>
    <xf numFmtId="4" fontId="21" fillId="0" borderId="14" xfId="37" applyNumberFormat="1" applyFont="1" applyBorder="1" applyAlignment="1">
      <alignment horizontal="center" vertical="center" wrapText="1"/>
    </xf>
    <xf numFmtId="4" fontId="21" fillId="0" borderId="10" xfId="37" applyNumberFormat="1" applyFont="1" applyBorder="1" applyAlignment="1">
      <alignment horizontal="center" vertical="center" wrapText="1"/>
    </xf>
    <xf numFmtId="0" fontId="26" fillId="0" borderId="0" xfId="37" applyFont="1" applyAlignment="1">
      <alignment vertical="center"/>
    </xf>
    <xf numFmtId="0" fontId="21" fillId="0" borderId="0" xfId="37" applyFont="1" applyFill="1" applyAlignment="1">
      <alignment vertical="center"/>
    </xf>
    <xf numFmtId="3" fontId="21" fillId="0" borderId="14" xfId="37" applyNumberFormat="1" applyFont="1" applyBorder="1" applyAlignment="1">
      <alignment horizontal="center" vertical="center"/>
    </xf>
    <xf numFmtId="49" fontId="21" fillId="0" borderId="10" xfId="37" applyNumberFormat="1" applyFont="1" applyBorder="1" applyAlignment="1">
      <alignment horizontal="center" vertical="center" wrapText="1"/>
    </xf>
    <xf numFmtId="3" fontId="21" fillId="0" borderId="10" xfId="37" applyNumberFormat="1" applyFont="1" applyBorder="1" applyAlignment="1">
      <alignment horizontal="center" vertical="center"/>
    </xf>
    <xf numFmtId="49" fontId="21" fillId="0" borderId="13" xfId="37" applyNumberFormat="1" applyFont="1" applyBorder="1" applyAlignment="1">
      <alignment horizontal="center" vertical="center" wrapText="1"/>
    </xf>
    <xf numFmtId="0" fontId="22" fillId="0" borderId="0" xfId="37" applyFont="1" applyAlignment="1">
      <alignment vertical="center"/>
    </xf>
    <xf numFmtId="3" fontId="21" fillId="0" borderId="15" xfId="37" applyNumberFormat="1" applyFont="1" applyBorder="1" applyAlignment="1">
      <alignment horizontal="center" vertical="center" wrapText="1"/>
    </xf>
    <xf numFmtId="3" fontId="25" fillId="0" borderId="0" xfId="37" applyNumberFormat="1" applyFont="1" applyBorder="1" applyAlignment="1">
      <alignment horizontal="center"/>
    </xf>
    <xf numFmtId="49" fontId="25" fillId="0" borderId="0" xfId="37" applyNumberFormat="1" applyFont="1" applyBorder="1" applyAlignment="1">
      <alignment horizontal="center"/>
    </xf>
    <xf numFmtId="3" fontId="24" fillId="0" borderId="0" xfId="37" applyNumberFormat="1" applyFont="1" applyAlignment="1">
      <alignment horizontal="right"/>
    </xf>
    <xf numFmtId="3" fontId="8" fillId="0" borderId="0" xfId="37" applyNumberFormat="1" applyFont="1" applyAlignment="1">
      <alignment horizontal="center"/>
    </xf>
    <xf numFmtId="3" fontId="35" fillId="0" borderId="0" xfId="37" applyNumberFormat="1" applyFont="1" applyAlignment="1">
      <alignment horizontal="center"/>
    </xf>
    <xf numFmtId="0" fontId="8" fillId="0" borderId="0" xfId="37" applyFill="1"/>
    <xf numFmtId="3" fontId="28" fillId="0" borderId="0" xfId="37" applyNumberFormat="1" applyFont="1" applyFill="1"/>
    <xf numFmtId="0" fontId="28" fillId="0" borderId="0" xfId="37" applyFont="1" applyFill="1"/>
    <xf numFmtId="4" fontId="21" fillId="0" borderId="14" xfId="37" applyNumberFormat="1" applyFont="1" applyFill="1" applyBorder="1" applyAlignment="1">
      <alignment vertical="center"/>
    </xf>
    <xf numFmtId="4" fontId="28" fillId="0" borderId="14" xfId="37" applyNumberFormat="1" applyFont="1" applyFill="1" applyBorder="1" applyAlignment="1">
      <alignment vertical="center"/>
    </xf>
    <xf numFmtId="49" fontId="28" fillId="0" borderId="13" xfId="37" applyNumberFormat="1" applyFont="1" applyFill="1" applyBorder="1" applyAlignment="1">
      <alignment horizontal="center" vertical="center" wrapText="1"/>
    </xf>
    <xf numFmtId="3" fontId="28" fillId="0" borderId="0" xfId="37" applyNumberFormat="1" applyFont="1" applyFill="1" applyAlignment="1">
      <alignment vertical="center"/>
    </xf>
    <xf numFmtId="3" fontId="27" fillId="0" borderId="18" xfId="37" applyNumberFormat="1" applyFont="1" applyBorder="1" applyAlignment="1">
      <alignment horizontal="center" vertical="center" wrapText="1"/>
    </xf>
    <xf numFmtId="3" fontId="27" fillId="0" borderId="19" xfId="37" applyNumberFormat="1" applyFont="1" applyBorder="1" applyAlignment="1">
      <alignment horizontal="center" vertical="center" wrapText="1"/>
    </xf>
    <xf numFmtId="3" fontId="27" fillId="0" borderId="20" xfId="37" applyNumberFormat="1" applyFont="1" applyBorder="1" applyAlignment="1">
      <alignment horizontal="center" vertical="center" wrapText="1"/>
    </xf>
    <xf numFmtId="0" fontId="26" fillId="0" borderId="0" xfId="37" applyFont="1" applyBorder="1" applyAlignment="1">
      <alignment vertical="center"/>
    </xf>
    <xf numFmtId="0" fontId="21" fillId="0" borderId="0" xfId="37" applyFont="1" applyFill="1" applyBorder="1" applyAlignment="1">
      <alignment vertical="center"/>
    </xf>
    <xf numFmtId="3" fontId="23" fillId="0" borderId="0" xfId="37" applyNumberFormat="1" applyFont="1" applyAlignment="1">
      <alignment horizontal="center"/>
    </xf>
    <xf numFmtId="3" fontId="21" fillId="0" borderId="11" xfId="0" applyNumberFormat="1" applyFont="1" applyBorder="1" applyAlignment="1">
      <alignment horizontal="left" vertical="center" wrapText="1"/>
    </xf>
    <xf numFmtId="3" fontId="28" fillId="0" borderId="1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right" vertical="center"/>
    </xf>
    <xf numFmtId="3" fontId="28" fillId="0" borderId="0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" fontId="28" fillId="0" borderId="14" xfId="0" applyNumberFormat="1" applyFont="1" applyBorder="1" applyAlignment="1">
      <alignment horizontal="right" vertical="center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left" vertical="center" wrapText="1"/>
    </xf>
    <xf numFmtId="0" fontId="31" fillId="0" borderId="23" xfId="0" applyFont="1" applyBorder="1" applyAlignment="1">
      <alignment horizontal="right" vertical="center"/>
    </xf>
    <xf numFmtId="3" fontId="28" fillId="0" borderId="23" xfId="0" applyNumberFormat="1" applyFont="1" applyBorder="1" applyAlignment="1">
      <alignment horizontal="right" vertical="center"/>
    </xf>
    <xf numFmtId="3" fontId="28" fillId="0" borderId="23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1" fontId="28" fillId="0" borderId="23" xfId="0" applyNumberFormat="1" applyFont="1" applyBorder="1" applyAlignment="1">
      <alignment horizontal="center" vertical="center"/>
    </xf>
    <xf numFmtId="4" fontId="30" fillId="0" borderId="14" xfId="37" applyNumberFormat="1" applyFont="1" applyBorder="1" applyAlignment="1">
      <alignment horizontal="right" vertical="justify"/>
    </xf>
    <xf numFmtId="4" fontId="31" fillId="0" borderId="23" xfId="37" applyNumberFormat="1" applyFont="1" applyBorder="1" applyAlignment="1">
      <alignment horizontal="right" vertical="justify"/>
    </xf>
    <xf numFmtId="4" fontId="31" fillId="0" borderId="24" xfId="37" applyNumberFormat="1" applyFont="1" applyBorder="1" applyAlignment="1">
      <alignment horizontal="right" vertical="justify"/>
    </xf>
    <xf numFmtId="4" fontId="39" fillId="0" borderId="0" xfId="37" applyNumberFormat="1" applyFont="1" applyFill="1"/>
    <xf numFmtId="3" fontId="40" fillId="0" borderId="0" xfId="0" applyNumberFormat="1" applyFont="1" applyAlignment="1">
      <alignment horizontal="left"/>
    </xf>
    <xf numFmtId="49" fontId="28" fillId="0" borderId="13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4" fontId="28" fillId="0" borderId="0" xfId="37" applyNumberFormat="1" applyFont="1" applyFill="1" applyAlignment="1">
      <alignment vertical="center"/>
    </xf>
    <xf numFmtId="3" fontId="23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1" fontId="28" fillId="0" borderId="10" xfId="0" applyNumberFormat="1" applyFont="1" applyBorder="1" applyAlignment="1">
      <alignment horizontal="right" vertical="center"/>
    </xf>
    <xf numFmtId="1" fontId="28" fillId="0" borderId="14" xfId="0" applyNumberFormat="1" applyFont="1" applyBorder="1" applyAlignment="1">
      <alignment horizontal="right" vertical="center"/>
    </xf>
    <xf numFmtId="1" fontId="28" fillId="0" borderId="0" xfId="0" applyNumberFormat="1" applyFont="1" applyBorder="1" applyAlignment="1">
      <alignment horizontal="right" vertical="center"/>
    </xf>
    <xf numFmtId="1" fontId="7" fillId="0" borderId="0" xfId="0" applyNumberFormat="1" applyFont="1" applyAlignment="1">
      <alignment horizontal="center"/>
    </xf>
    <xf numFmtId="4" fontId="28" fillId="0" borderId="10" xfId="0" applyNumberFormat="1" applyFont="1" applyBorder="1" applyAlignment="1">
      <alignment horizontal="center" vertical="center"/>
    </xf>
    <xf numFmtId="3" fontId="30" fillId="0" borderId="10" xfId="37" applyNumberFormat="1" applyFont="1" applyBorder="1" applyAlignment="1">
      <alignment horizontal="right" vertical="justify"/>
    </xf>
    <xf numFmtId="3" fontId="30" fillId="0" borderId="14" xfId="37" applyNumberFormat="1" applyFont="1" applyBorder="1" applyAlignment="1">
      <alignment horizontal="right" vertical="justify"/>
    </xf>
    <xf numFmtId="49" fontId="28" fillId="0" borderId="26" xfId="0" applyNumberFormat="1" applyFont="1" applyFill="1" applyBorder="1" applyAlignment="1">
      <alignment horizontal="left" vertical="center" wrapText="1"/>
    </xf>
    <xf numFmtId="0" fontId="31" fillId="0" borderId="27" xfId="0" applyFont="1" applyBorder="1" applyAlignment="1">
      <alignment horizontal="right" vertical="center"/>
    </xf>
    <xf numFmtId="3" fontId="28" fillId="0" borderId="27" xfId="0" applyNumberFormat="1" applyFont="1" applyBorder="1" applyAlignment="1">
      <alignment horizontal="right" vertical="center"/>
    </xf>
    <xf numFmtId="1" fontId="28" fillId="0" borderId="27" xfId="0" applyNumberFormat="1" applyFont="1" applyBorder="1" applyAlignment="1">
      <alignment horizontal="center" vertical="center"/>
    </xf>
    <xf numFmtId="3" fontId="28" fillId="0" borderId="27" xfId="0" applyNumberFormat="1" applyFont="1" applyBorder="1" applyAlignment="1">
      <alignment horizontal="center" vertical="center"/>
    </xf>
    <xf numFmtId="49" fontId="21" fillId="0" borderId="17" xfId="37" applyNumberFormat="1" applyFont="1" applyBorder="1" applyAlignment="1">
      <alignment horizontal="center" vertical="center" wrapText="1"/>
    </xf>
    <xf numFmtId="49" fontId="21" fillId="0" borderId="13" xfId="37" applyNumberFormat="1" applyFont="1" applyBorder="1" applyAlignment="1">
      <alignment horizontal="center" vertical="center" wrapText="1"/>
    </xf>
    <xf numFmtId="3" fontId="21" fillId="0" borderId="16" xfId="37" applyNumberFormat="1" applyFont="1" applyBorder="1" applyAlignment="1">
      <alignment horizontal="center" vertical="center" wrapText="1"/>
    </xf>
    <xf numFmtId="3" fontId="21" fillId="0" borderId="10" xfId="37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 wrapText="1"/>
    </xf>
    <xf numFmtId="1" fontId="28" fillId="0" borderId="0" xfId="37" applyNumberFormat="1" applyFont="1" applyFill="1" applyAlignment="1">
      <alignment vertical="center"/>
    </xf>
    <xf numFmtId="49" fontId="21" fillId="0" borderId="13" xfId="37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left" vertical="center" wrapText="1"/>
    </xf>
    <xf numFmtId="3" fontId="28" fillId="24" borderId="0" xfId="0" applyNumberFormat="1" applyFont="1" applyFill="1" applyBorder="1" applyAlignment="1">
      <alignment horizontal="left" vertical="center" wrapText="1"/>
    </xf>
    <xf numFmtId="3" fontId="28" fillId="0" borderId="10" xfId="0" applyNumberFormat="1" applyFont="1" applyFill="1" applyBorder="1" applyAlignment="1">
      <alignment horizontal="left" vertical="center" wrapText="1"/>
    </xf>
    <xf numFmtId="1" fontId="28" fillId="0" borderId="10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vertical="top" wrapText="1"/>
    </xf>
    <xf numFmtId="3" fontId="7" fillId="0" borderId="0" xfId="0" applyNumberFormat="1" applyFont="1" applyAlignment="1">
      <alignment horizontal="center" vertical="top"/>
    </xf>
    <xf numFmtId="4" fontId="28" fillId="0" borderId="44" xfId="37" applyNumberFormat="1" applyFont="1" applyFill="1" applyBorder="1" applyAlignment="1">
      <alignment vertical="center"/>
    </xf>
    <xf numFmtId="4" fontId="28" fillId="0" borderId="41" xfId="37" applyNumberFormat="1" applyFont="1" applyFill="1" applyBorder="1" applyAlignment="1">
      <alignment vertical="center"/>
    </xf>
    <xf numFmtId="4" fontId="31" fillId="0" borderId="23" xfId="0" applyNumberFormat="1" applyFont="1" applyBorder="1" applyAlignment="1">
      <alignment horizontal="right" vertical="center"/>
    </xf>
    <xf numFmtId="4" fontId="28" fillId="0" borderId="12" xfId="0" applyNumberFormat="1" applyFont="1" applyBorder="1" applyAlignment="1">
      <alignment horizontal="right" vertical="center"/>
    </xf>
    <xf numFmtId="4" fontId="28" fillId="0" borderId="10" xfId="0" applyNumberFormat="1" applyFont="1" applyBorder="1" applyAlignment="1">
      <alignment horizontal="right" vertical="center" wrapText="1"/>
    </xf>
    <xf numFmtId="4" fontId="28" fillId="0" borderId="18" xfId="0" applyNumberFormat="1" applyFont="1" applyBorder="1" applyAlignment="1">
      <alignment horizontal="right" vertical="center"/>
    </xf>
    <xf numFmtId="4" fontId="28" fillId="0" borderId="10" xfId="0" applyNumberFormat="1" applyFont="1" applyFill="1" applyBorder="1" applyAlignment="1">
      <alignment horizontal="right" vertical="center"/>
    </xf>
    <xf numFmtId="1" fontId="28" fillId="0" borderId="0" xfId="0" applyNumberFormat="1" applyFont="1" applyFill="1" applyAlignment="1">
      <alignment vertical="center"/>
    </xf>
    <xf numFmtId="4" fontId="28" fillId="0" borderId="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 horizontal="center"/>
    </xf>
    <xf numFmtId="3" fontId="43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4" fontId="28" fillId="0" borderId="0" xfId="0" applyNumberFormat="1" applyFont="1" applyFill="1" applyAlignment="1">
      <alignment vertical="center"/>
    </xf>
    <xf numFmtId="4" fontId="44" fillId="0" borderId="0" xfId="0" applyNumberFormat="1" applyFont="1" applyFill="1" applyAlignment="1">
      <alignment vertical="center"/>
    </xf>
    <xf numFmtId="3" fontId="7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44" fillId="0" borderId="0" xfId="0" applyFont="1" applyFill="1" applyAlignment="1">
      <alignment vertical="center" wrapText="1"/>
    </xf>
    <xf numFmtId="3" fontId="44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31" fillId="0" borderId="0" xfId="0" applyFont="1" applyBorder="1" applyAlignment="1">
      <alignment horizontal="right" vertical="center"/>
    </xf>
    <xf numFmtId="1" fontId="28" fillId="0" borderId="0" xfId="0" applyNumberFormat="1" applyFont="1" applyBorder="1" applyAlignment="1">
      <alignment horizontal="center" vertical="center"/>
    </xf>
    <xf numFmtId="4" fontId="31" fillId="0" borderId="0" xfId="0" applyNumberFormat="1" applyFont="1" applyBorder="1" applyAlignment="1">
      <alignment horizontal="right" vertical="center"/>
    </xf>
    <xf numFmtId="4" fontId="45" fillId="0" borderId="0" xfId="0" applyNumberFormat="1" applyFont="1" applyBorder="1" applyAlignment="1">
      <alignment horizontal="right" vertical="center"/>
    </xf>
    <xf numFmtId="3" fontId="43" fillId="0" borderId="0" xfId="0" applyNumberFormat="1" applyFont="1" applyAlignment="1"/>
    <xf numFmtId="0" fontId="7" fillId="0" borderId="21" xfId="0" applyFont="1" applyFill="1" applyBorder="1" applyAlignment="1">
      <alignment horizontal="left" vertical="center" wrapText="1"/>
    </xf>
    <xf numFmtId="3" fontId="43" fillId="25" borderId="0" xfId="0" applyNumberFormat="1" applyFont="1" applyFill="1" applyAlignment="1"/>
    <xf numFmtId="3" fontId="44" fillId="0" borderId="0" xfId="0" applyNumberFormat="1" applyFont="1" applyFill="1" applyAlignment="1">
      <alignment wrapText="1"/>
    </xf>
    <xf numFmtId="3" fontId="7" fillId="0" borderId="10" xfId="0" applyNumberFormat="1" applyFont="1" applyBorder="1" applyAlignment="1"/>
    <xf numFmtId="3" fontId="7" fillId="0" borderId="10" xfId="0" applyNumberFormat="1" applyFont="1" applyBorder="1" applyAlignment="1">
      <alignment horizontal="center"/>
    </xf>
    <xf numFmtId="0" fontId="7" fillId="0" borderId="10" xfId="0" applyFont="1" applyBorder="1"/>
    <xf numFmtId="3" fontId="28" fillId="0" borderId="0" xfId="0" applyNumberFormat="1" applyFont="1" applyFill="1" applyAlignment="1">
      <alignment vertical="center"/>
    </xf>
    <xf numFmtId="4" fontId="21" fillId="0" borderId="10" xfId="0" applyNumberFormat="1" applyFont="1" applyBorder="1" applyAlignment="1">
      <alignment horizontal="right" vertical="center"/>
    </xf>
    <xf numFmtId="4" fontId="21" fillId="0" borderId="12" xfId="0" applyNumberFormat="1" applyFont="1" applyBorder="1" applyAlignment="1">
      <alignment horizontal="right" vertical="center"/>
    </xf>
    <xf numFmtId="0" fontId="22" fillId="0" borderId="0" xfId="37" applyFont="1" applyFill="1"/>
    <xf numFmtId="3" fontId="22" fillId="0" borderId="0" xfId="37" applyNumberFormat="1" applyFont="1" applyAlignment="1">
      <alignment horizontal="right"/>
    </xf>
    <xf numFmtId="0" fontId="22" fillId="0" borderId="10" xfId="37" applyFont="1" applyFill="1" applyBorder="1" applyAlignment="1">
      <alignment vertical="center"/>
    </xf>
    <xf numFmtId="3" fontId="22" fillId="0" borderId="10" xfId="37" applyNumberFormat="1" applyFont="1" applyBorder="1" applyAlignment="1">
      <alignment horizontal="right"/>
    </xf>
    <xf numFmtId="0" fontId="22" fillId="0" borderId="10" xfId="37" applyFont="1" applyFill="1" applyBorder="1" applyAlignment="1">
      <alignment horizontal="left" vertical="center"/>
    </xf>
    <xf numFmtId="4" fontId="28" fillId="0" borderId="45" xfId="0" applyNumberFormat="1" applyFont="1" applyBorder="1" applyAlignment="1">
      <alignment horizontal="right" vertical="center"/>
    </xf>
    <xf numFmtId="4" fontId="28" fillId="0" borderId="45" xfId="0" applyNumberFormat="1" applyFont="1" applyBorder="1" applyAlignment="1">
      <alignment horizontal="right" vertical="center" wrapText="1"/>
    </xf>
    <xf numFmtId="4" fontId="21" fillId="0" borderId="11" xfId="0" applyNumberFormat="1" applyFont="1" applyBorder="1" applyAlignment="1">
      <alignment horizontal="right" vertical="center"/>
    </xf>
    <xf numFmtId="49" fontId="22" fillId="0" borderId="0" xfId="37" applyNumberFormat="1" applyFont="1" applyAlignment="1">
      <alignment horizontal="right"/>
    </xf>
    <xf numFmtId="3" fontId="28" fillId="0" borderId="0" xfId="0" applyNumberFormat="1" applyFont="1" applyAlignment="1">
      <alignment vertical="center"/>
    </xf>
    <xf numFmtId="4" fontId="22" fillId="0" borderId="10" xfId="37" applyNumberFormat="1" applyFont="1" applyBorder="1" applyAlignment="1">
      <alignment horizontal="right"/>
    </xf>
    <xf numFmtId="0" fontId="7" fillId="0" borderId="0" xfId="47" applyFont="1"/>
    <xf numFmtId="0" fontId="7" fillId="0" borderId="0" xfId="47"/>
    <xf numFmtId="0" fontId="7" fillId="0" borderId="0" xfId="47" applyAlignment="1">
      <alignment horizontal="center"/>
    </xf>
    <xf numFmtId="3" fontId="7" fillId="0" borderId="10" xfId="47" applyNumberFormat="1" applyFont="1" applyBorder="1" applyAlignment="1"/>
    <xf numFmtId="3" fontId="7" fillId="0" borderId="10" xfId="47" applyNumberFormat="1" applyFont="1" applyBorder="1" applyAlignment="1">
      <alignment horizontal="center"/>
    </xf>
    <xf numFmtId="3" fontId="7" fillId="0" borderId="10" xfId="47" applyNumberFormat="1" applyFont="1" applyBorder="1" applyAlignment="1">
      <alignment horizontal="right"/>
    </xf>
    <xf numFmtId="0" fontId="7" fillId="0" borderId="10" xfId="47" applyFont="1" applyBorder="1"/>
    <xf numFmtId="0" fontId="7" fillId="0" borderId="10" xfId="47" applyBorder="1" applyAlignment="1">
      <alignment horizontal="center"/>
    </xf>
    <xf numFmtId="3" fontId="23" fillId="0" borderId="0" xfId="0" applyNumberFormat="1" applyFont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168" fontId="28" fillId="0" borderId="10" xfId="46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right" vertical="center" wrapText="1"/>
    </xf>
    <xf numFmtId="168" fontId="28" fillId="0" borderId="12" xfId="46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top" wrapText="1"/>
    </xf>
    <xf numFmtId="4" fontId="28" fillId="0" borderId="10" xfId="0" applyNumberFormat="1" applyFont="1" applyBorder="1" applyAlignment="1">
      <alignment horizontal="center"/>
    </xf>
    <xf numFmtId="0" fontId="28" fillId="0" borderId="21" xfId="0" applyFont="1" applyFill="1" applyBorder="1" applyAlignment="1">
      <alignment horizontal="left" vertical="center" wrapText="1"/>
    </xf>
    <xf numFmtId="49" fontId="21" fillId="0" borderId="17" xfId="37" applyNumberFormat="1" applyFont="1" applyBorder="1" applyAlignment="1">
      <alignment horizontal="center" vertical="center" wrapText="1"/>
    </xf>
    <xf numFmtId="49" fontId="21" fillId="0" borderId="13" xfId="37" applyNumberFormat="1" applyFont="1" applyBorder="1" applyAlignment="1">
      <alignment horizontal="center" vertical="center" wrapText="1"/>
    </xf>
    <xf numFmtId="3" fontId="21" fillId="0" borderId="16" xfId="37" applyNumberFormat="1" applyFont="1" applyBorder="1" applyAlignment="1">
      <alignment horizontal="center" vertical="center" wrapText="1"/>
    </xf>
    <xf numFmtId="3" fontId="21" fillId="0" borderId="10" xfId="37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" fontId="31" fillId="0" borderId="24" xfId="0" applyNumberFormat="1" applyFont="1" applyBorder="1" applyAlignment="1">
      <alignment horizontal="right" vertical="center"/>
    </xf>
    <xf numFmtId="4" fontId="28" fillId="0" borderId="29" xfId="0" applyNumberFormat="1" applyFont="1" applyBorder="1" applyAlignment="1">
      <alignment horizontal="right" vertical="center"/>
    </xf>
    <xf numFmtId="4" fontId="21" fillId="0" borderId="14" xfId="0" applyNumberFormat="1" applyFont="1" applyBorder="1" applyAlignment="1">
      <alignment horizontal="right" vertical="center"/>
    </xf>
    <xf numFmtId="0" fontId="42" fillId="0" borderId="0" xfId="0" applyFont="1" applyFill="1"/>
    <xf numFmtId="49" fontId="21" fillId="0" borderId="18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top"/>
    </xf>
    <xf numFmtId="168" fontId="21" fillId="0" borderId="10" xfId="46" applyNumberFormat="1" applyFont="1" applyFill="1" applyBorder="1" applyAlignment="1">
      <alignment horizontal="center" vertical="center" wrapText="1"/>
    </xf>
    <xf numFmtId="3" fontId="45" fillId="0" borderId="0" xfId="0" applyNumberFormat="1" applyFont="1" applyBorder="1" applyAlignment="1">
      <alignment horizontal="right" vertical="center"/>
    </xf>
    <xf numFmtId="2" fontId="28" fillId="0" borderId="10" xfId="0" applyNumberFormat="1" applyFont="1" applyFill="1" applyBorder="1" applyAlignment="1">
      <alignment wrapText="1"/>
    </xf>
    <xf numFmtId="0" fontId="28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vertical="center"/>
    </xf>
    <xf numFmtId="3" fontId="31" fillId="0" borderId="0" xfId="0" applyNumberFormat="1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center" vertical="center" wrapText="1"/>
    </xf>
    <xf numFmtId="3" fontId="28" fillId="0" borderId="10" xfId="46" applyNumberFormat="1" applyFont="1" applyFill="1" applyBorder="1" applyAlignment="1">
      <alignment horizontal="center" vertical="center" wrapText="1"/>
    </xf>
    <xf numFmtId="0" fontId="22" fillId="0" borderId="0" xfId="37" applyFont="1" applyFill="1" applyBorder="1" applyAlignment="1">
      <alignment horizontal="left" vertical="center"/>
    </xf>
    <xf numFmtId="4" fontId="22" fillId="0" borderId="0" xfId="37" applyNumberFormat="1" applyFont="1" applyBorder="1" applyAlignment="1">
      <alignment horizontal="right"/>
    </xf>
    <xf numFmtId="169" fontId="28" fillId="0" borderId="10" xfId="46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169" fontId="28" fillId="0" borderId="21" xfId="46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/>
    </xf>
    <xf numFmtId="4" fontId="28" fillId="0" borderId="14" xfId="0" applyNumberFormat="1" applyFont="1" applyFill="1" applyBorder="1" applyAlignment="1">
      <alignment horizontal="right" vertical="center"/>
    </xf>
    <xf numFmtId="3" fontId="21" fillId="0" borderId="10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7" fillId="0" borderId="0" xfId="47" applyNumberFormat="1" applyFont="1" applyAlignment="1"/>
    <xf numFmtId="3" fontId="7" fillId="0" borderId="0" xfId="47" applyNumberFormat="1" applyFont="1" applyAlignment="1"/>
    <xf numFmtId="3" fontId="7" fillId="0" borderId="0" xfId="47" applyNumberFormat="1" applyFont="1" applyAlignment="1">
      <alignment horizontal="center"/>
    </xf>
    <xf numFmtId="3" fontId="42" fillId="0" borderId="0" xfId="47" applyNumberFormat="1" applyFont="1" applyAlignment="1">
      <alignment horizontal="center"/>
    </xf>
    <xf numFmtId="0" fontId="7" fillId="0" borderId="0" xfId="47" applyFont="1" applyFill="1"/>
    <xf numFmtId="3" fontId="42" fillId="0" borderId="10" xfId="47" applyNumberFormat="1" applyFont="1" applyBorder="1" applyAlignment="1">
      <alignment horizontal="center"/>
    </xf>
    <xf numFmtId="3" fontId="21" fillId="0" borderId="32" xfId="37" applyNumberFormat="1" applyFont="1" applyFill="1" applyBorder="1" applyAlignment="1">
      <alignment horizontal="left" vertical="center"/>
    </xf>
    <xf numFmtId="3" fontId="21" fillId="0" borderId="42" xfId="37" applyNumberFormat="1" applyFont="1" applyFill="1" applyBorder="1" applyAlignment="1">
      <alignment horizontal="left" vertical="center"/>
    </xf>
    <xf numFmtId="3" fontId="21" fillId="0" borderId="28" xfId="37" applyNumberFormat="1" applyFont="1" applyFill="1" applyBorder="1" applyAlignment="1">
      <alignment horizontal="left" vertical="center"/>
    </xf>
    <xf numFmtId="3" fontId="21" fillId="0" borderId="11" xfId="37" applyNumberFormat="1" applyFont="1" applyFill="1" applyBorder="1" applyAlignment="1">
      <alignment horizontal="left" vertical="center"/>
    </xf>
    <xf numFmtId="3" fontId="21" fillId="0" borderId="28" xfId="37" applyNumberFormat="1" applyFont="1" applyFill="1" applyBorder="1" applyAlignment="1">
      <alignment horizontal="left" vertical="center" wrapText="1"/>
    </xf>
    <xf numFmtId="3" fontId="21" fillId="0" borderId="11" xfId="37" applyNumberFormat="1" applyFont="1" applyFill="1" applyBorder="1" applyAlignment="1">
      <alignment horizontal="left" vertical="center" wrapText="1"/>
    </xf>
    <xf numFmtId="3" fontId="21" fillId="0" borderId="29" xfId="37" applyNumberFormat="1" applyFont="1" applyFill="1" applyBorder="1" applyAlignment="1">
      <alignment horizontal="left" vertical="center" wrapText="1"/>
    </xf>
    <xf numFmtId="3" fontId="21" fillId="0" borderId="15" xfId="37" applyNumberFormat="1" applyFont="1" applyBorder="1" applyAlignment="1">
      <alignment horizontal="center" vertical="distributed" wrapText="1"/>
    </xf>
    <xf numFmtId="3" fontId="21" fillId="0" borderId="18" xfId="37" applyNumberFormat="1" applyFont="1" applyBorder="1" applyAlignment="1">
      <alignment horizontal="center" vertical="distributed" wrapText="1"/>
    </xf>
    <xf numFmtId="3" fontId="36" fillId="0" borderId="0" xfId="37" applyNumberFormat="1" applyFont="1" applyAlignment="1">
      <alignment horizontal="center"/>
    </xf>
    <xf numFmtId="49" fontId="21" fillId="0" borderId="17" xfId="37" applyNumberFormat="1" applyFont="1" applyBorder="1" applyAlignment="1">
      <alignment horizontal="center" vertical="center" wrapText="1"/>
    </xf>
    <xf numFmtId="49" fontId="21" fillId="0" borderId="13" xfId="37" applyNumberFormat="1" applyFont="1" applyBorder="1" applyAlignment="1">
      <alignment horizontal="center" vertical="center" wrapText="1"/>
    </xf>
    <xf numFmtId="49" fontId="21" fillId="0" borderId="25" xfId="37" applyNumberFormat="1" applyFont="1" applyBorder="1" applyAlignment="1">
      <alignment horizontal="center" vertical="center" wrapText="1"/>
    </xf>
    <xf numFmtId="3" fontId="21" fillId="0" borderId="16" xfId="37" applyNumberFormat="1" applyFont="1" applyBorder="1" applyAlignment="1">
      <alignment horizontal="center" vertical="center" wrapText="1"/>
    </xf>
    <xf numFmtId="3" fontId="21" fillId="0" borderId="10" xfId="37" applyNumberFormat="1" applyFont="1" applyBorder="1" applyAlignment="1">
      <alignment horizontal="center" vertical="center" wrapText="1"/>
    </xf>
    <xf numFmtId="3" fontId="21" fillId="0" borderId="21" xfId="37" applyNumberFormat="1" applyFont="1" applyBorder="1" applyAlignment="1">
      <alignment horizontal="center" vertical="center" wrapText="1"/>
    </xf>
    <xf numFmtId="3" fontId="21" fillId="0" borderId="31" xfId="37" applyNumberFormat="1" applyFont="1" applyBorder="1" applyAlignment="1">
      <alignment horizontal="center" vertical="center" wrapText="1"/>
    </xf>
    <xf numFmtId="3" fontId="21" fillId="0" borderId="43" xfId="37" applyNumberFormat="1" applyFont="1" applyBorder="1" applyAlignment="1">
      <alignment horizontal="center" vertical="center" wrapText="1"/>
    </xf>
    <xf numFmtId="3" fontId="34" fillId="0" borderId="0" xfId="37" applyNumberFormat="1" applyFont="1" applyAlignment="1">
      <alignment horizontal="center"/>
    </xf>
    <xf numFmtId="3" fontId="31" fillId="0" borderId="32" xfId="37" applyNumberFormat="1" applyFont="1" applyBorder="1" applyAlignment="1">
      <alignment horizontal="center" vertical="center" wrapText="1"/>
    </xf>
    <xf numFmtId="3" fontId="31" fillId="0" borderId="33" xfId="37" applyNumberFormat="1" applyFont="1" applyBorder="1" applyAlignment="1">
      <alignment horizontal="center" vertical="center" wrapText="1"/>
    </xf>
    <xf numFmtId="3" fontId="21" fillId="0" borderId="34" xfId="37" applyNumberFormat="1" applyFont="1" applyBorder="1" applyAlignment="1">
      <alignment horizontal="center" vertical="center" wrapText="1"/>
    </xf>
    <xf numFmtId="3" fontId="21" fillId="0" borderId="35" xfId="37" applyNumberFormat="1" applyFont="1" applyBorder="1" applyAlignment="1">
      <alignment horizontal="center" vertical="center" wrapText="1"/>
    </xf>
    <xf numFmtId="3" fontId="21" fillId="0" borderId="36" xfId="37" applyNumberFormat="1" applyFont="1" applyBorder="1" applyAlignment="1">
      <alignment horizontal="center" vertical="center" wrapText="1"/>
    </xf>
    <xf numFmtId="3" fontId="21" fillId="0" borderId="28" xfId="37" applyNumberFormat="1" applyFont="1" applyBorder="1" applyAlignment="1">
      <alignment horizontal="center" vertical="center" wrapText="1"/>
    </xf>
    <xf numFmtId="3" fontId="21" fillId="0" borderId="12" xfId="37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center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40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center" vertical="center" wrapText="1"/>
    </xf>
    <xf numFmtId="3" fontId="21" fillId="0" borderId="39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4" fontId="21" fillId="0" borderId="29" xfId="0" applyNumberFormat="1" applyFont="1" applyBorder="1" applyAlignment="1">
      <alignment horizontal="right" vertical="center"/>
    </xf>
    <xf numFmtId="4" fontId="21" fillId="0" borderId="46" xfId="0" applyNumberFormat="1" applyFont="1" applyBorder="1" applyAlignment="1">
      <alignment horizontal="right" vertical="center"/>
    </xf>
    <xf numFmtId="4" fontId="21" fillId="0" borderId="14" xfId="0" applyNumberFormat="1" applyFont="1" applyBorder="1" applyAlignment="1">
      <alignment vertical="center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6"/>
    <cellStyle name="Comma 3" xfId="48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7"/>
    <cellStyle name="Normal 4" xfId="49"/>
    <cellStyle name="Normal 4 3" xfId="50"/>
    <cellStyle name="Normal 5 2" xfId="51"/>
    <cellStyle name="Normal_Refacere Deviz general" xfId="38"/>
    <cellStyle name="Note" xfId="39" builtinId="10" customBuiltin="1"/>
    <cellStyle name="Output" xfId="40" builtinId="21" customBuiltin="1"/>
    <cellStyle name="Standard_03.06.01." xfId="41"/>
    <cellStyle name="Title" xfId="42" builtinId="15" customBuiltin="1"/>
    <cellStyle name="Total" xfId="43" builtinId="25" customBuiltin="1"/>
    <cellStyle name="Währung [0]_Arbeitsmappe1 Diagramm 1" xfId="44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.burete.MVVDECON/Desktop/Daniel/5.1.+5.2%20new%2007.dec.2009/Deviz%20General%20Dambovita_draft%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41215_Ilfov\4_%20Implementare\01_IF.1%20Elaborarea%20AF%20si%20a%20doc.%20suport\09.%20SF\16.%20SF_rev%2006\revizii%20proiectanti\DG\ROMPROED-19.06.2017\10.%20DG_MOGOSOAIA_1.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teliana/10-UAT_WS_Mogosoaia_V01_S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ARBU/Documents/SF%20Ilfov/ROMPROED-18.09.2017/devize%20%20ST/devize%20%20ST/mogosoaia%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ARBU/Documents/DG%20Ilfov/Romproed_09,06/10.%20DG_MOGOSOAIA_1.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iz General Dambovita"/>
      <sheetName val="Variables"/>
      <sheetName val="Summary Tables for Report"/>
      <sheetName val="Centralizator UAT TA"/>
      <sheetName val="For report TA"/>
      <sheetName val="Centralizator UAT MO"/>
      <sheetName val="For report MO"/>
      <sheetName val="Centralizator PU"/>
      <sheetName val="For report PU"/>
      <sheetName val="Centralizator GA"/>
      <sheetName val="For report GA"/>
      <sheetName val="Centralizator FI"/>
      <sheetName val="For report FI"/>
      <sheetName val="Centralizator TI"/>
      <sheetName val="For report TI"/>
      <sheetName val="Centralizator CJ DB"/>
      <sheetName val="For report CJ DB"/>
      <sheetName val="Centralizator RA"/>
      <sheetName val="For report RA"/>
      <sheetName val="Centralizator TAR"/>
      <sheetName val="For report TAR"/>
    </sheetNames>
    <sheetDataSet>
      <sheetData sheetId="0" refreshError="1"/>
      <sheetData sheetId="1" refreshError="1">
        <row r="31">
          <cell r="D31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iz UAT Mogosoaia curent"/>
      <sheetName val="Deviz UAT Mogosoaia const"/>
      <sheetName val="deviz obiect"/>
      <sheetName val="4_deviz obiecte"/>
      <sheetName val="UAT MOGOSOAIA"/>
      <sheetName val="AGL MOGOSOAIA"/>
      <sheetName val="STA"/>
      <sheetName val="revMogosoaia"/>
      <sheetName val="Mogosoaia tratare durizare"/>
      <sheetName val="cap 2.2"/>
      <sheetName val="SUMAR APA"/>
      <sheetName val="SUMAR CANAL"/>
      <sheetName val="SUMAR REFULARE"/>
    </sheetNames>
    <sheetDataSet>
      <sheetData sheetId="0" refreshError="1"/>
      <sheetData sheetId="1" refreshError="1"/>
      <sheetData sheetId="2" refreshError="1">
        <row r="10">
          <cell r="K10">
            <v>26000</v>
          </cell>
        </row>
        <row r="39">
          <cell r="K39">
            <v>594617.00011243788</v>
          </cell>
        </row>
        <row r="53">
          <cell r="K53">
            <v>2031754.9982459689</v>
          </cell>
        </row>
        <row r="198">
          <cell r="K198">
            <v>392</v>
          </cell>
        </row>
        <row r="227">
          <cell r="K227">
            <v>451</v>
          </cell>
        </row>
        <row r="229">
          <cell r="K229">
            <v>1381.9999999999998</v>
          </cell>
        </row>
        <row r="249">
          <cell r="K249">
            <v>3896</v>
          </cell>
        </row>
        <row r="278">
          <cell r="K278">
            <v>5159</v>
          </cell>
        </row>
        <row r="280">
          <cell r="K280">
            <v>17648</v>
          </cell>
        </row>
      </sheetData>
      <sheetData sheetId="3" refreshError="1"/>
      <sheetData sheetId="4" refreshError="1">
        <row r="19">
          <cell r="H19">
            <v>16515</v>
          </cell>
        </row>
        <row r="23">
          <cell r="H23">
            <v>16000</v>
          </cell>
        </row>
        <row r="28">
          <cell r="H28">
            <v>27515</v>
          </cell>
        </row>
        <row r="86">
          <cell r="H86">
            <v>29000</v>
          </cell>
        </row>
        <row r="87">
          <cell r="H87">
            <v>30000</v>
          </cell>
        </row>
        <row r="89">
          <cell r="H89">
            <v>5500</v>
          </cell>
        </row>
        <row r="90">
          <cell r="H90">
            <v>5500</v>
          </cell>
        </row>
        <row r="101">
          <cell r="H101">
            <v>4350</v>
          </cell>
        </row>
        <row r="102">
          <cell r="H102">
            <v>4500</v>
          </cell>
        </row>
        <row r="104">
          <cell r="H104">
            <v>825</v>
          </cell>
        </row>
        <row r="105">
          <cell r="H105">
            <v>825</v>
          </cell>
        </row>
        <row r="114">
          <cell r="F114">
            <v>565</v>
          </cell>
        </row>
        <row r="115">
          <cell r="F115">
            <v>100</v>
          </cell>
        </row>
        <row r="116">
          <cell r="F116">
            <v>100</v>
          </cell>
        </row>
        <row r="117">
          <cell r="F117">
            <v>170</v>
          </cell>
        </row>
        <row r="118">
          <cell r="F118">
            <v>1710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AA UAT Mogosoaia"/>
      <sheetName val="AA Centraliz Mogosoaia"/>
      <sheetName val="Reabilitare sursa"/>
      <sheetName val="Reabilitare GA1"/>
      <sheetName val="Reabilitare GA2"/>
      <sheetName val="Reabilitare GA3"/>
      <sheetName val="Ext Aductiune"/>
      <sheetName val="Ext distrib"/>
      <sheetName val="Sheet1"/>
    </sheetNames>
    <sheetDataSet>
      <sheetData sheetId="0"/>
      <sheetData sheetId="1"/>
      <sheetData sheetId="2"/>
      <sheetData sheetId="3">
        <row r="21">
          <cell r="K21">
            <v>59985</v>
          </cell>
        </row>
      </sheetData>
      <sheetData sheetId="4">
        <row r="22">
          <cell r="K22">
            <v>58320</v>
          </cell>
        </row>
      </sheetData>
      <sheetData sheetId="5">
        <row r="21">
          <cell r="K21">
            <v>70985</v>
          </cell>
        </row>
      </sheetData>
      <sheetData sheetId="6">
        <row r="20">
          <cell r="K20">
            <v>600227</v>
          </cell>
        </row>
      </sheetData>
      <sheetData sheetId="7">
        <row r="40">
          <cell r="K40">
            <v>2050785</v>
          </cell>
        </row>
      </sheetData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1"/>
      <sheetName val="GA2"/>
      <sheetName val="GA3"/>
    </sheetNames>
    <sheetDataSet>
      <sheetData sheetId="0">
        <row r="12">
          <cell r="C12">
            <v>14500</v>
          </cell>
          <cell r="D12">
            <v>35500</v>
          </cell>
          <cell r="E12">
            <v>5325</v>
          </cell>
        </row>
      </sheetData>
      <sheetData sheetId="1">
        <row r="23">
          <cell r="C23">
            <v>295098.7</v>
          </cell>
          <cell r="D23">
            <v>206299.75000000003</v>
          </cell>
          <cell r="E23">
            <v>21389.084999999999</v>
          </cell>
        </row>
        <row r="24">
          <cell r="E24">
            <v>522787.53500000009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iz UAT Mogosoaia curent"/>
      <sheetName val="Deviz UAT Mogosoaia const"/>
      <sheetName val="deviz obiect"/>
      <sheetName val="4_deviz obiecte"/>
      <sheetName val="UAT MOGOSOAIA"/>
      <sheetName val="AGL MOGOSOAIA"/>
      <sheetName val="STA"/>
      <sheetName val="revMogosoaia"/>
      <sheetName val="Mogosoaia tratare durizare"/>
      <sheetName val="cap 2.2"/>
      <sheetName val="SUMAR APA"/>
      <sheetName val="SUMAR CANAL"/>
      <sheetName val="SUMAR REFULARE"/>
    </sheetNames>
    <sheetDataSet>
      <sheetData sheetId="0"/>
      <sheetData sheetId="1"/>
      <sheetData sheetId="2">
        <row r="14">
          <cell r="K14">
            <v>16515</v>
          </cell>
        </row>
        <row r="41">
          <cell r="K41">
            <v>536175.00011243788</v>
          </cell>
        </row>
        <row r="45">
          <cell r="K45">
            <v>15999.999999999998</v>
          </cell>
        </row>
        <row r="46">
          <cell r="K46">
            <v>6652</v>
          </cell>
        </row>
        <row r="47">
          <cell r="K47">
            <v>35790.000000000007</v>
          </cell>
        </row>
      </sheetData>
      <sheetData sheetId="3"/>
      <sheetData sheetId="4"/>
      <sheetData sheetId="5">
        <row r="115">
          <cell r="H115">
            <v>47700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15"/>
  <sheetViews>
    <sheetView view="pageBreakPreview" zoomScale="90" zoomScaleNormal="100" zoomScaleSheetLayoutView="90" workbookViewId="0">
      <selection activeCell="I9" sqref="I9"/>
    </sheetView>
  </sheetViews>
  <sheetFormatPr defaultColWidth="9" defaultRowHeight="12.5" x14ac:dyDescent="0.25"/>
  <cols>
    <col min="1" max="1" width="7.7265625" style="35" customWidth="1"/>
    <col min="2" max="2" width="46.26953125" style="34" customWidth="1"/>
    <col min="3" max="3" width="13.453125" style="33" customWidth="1"/>
    <col min="4" max="4" width="11.81640625" style="32" bestFit="1" customWidth="1"/>
    <col min="5" max="5" width="13.81640625" style="32" bestFit="1" customWidth="1"/>
    <col min="6" max="6" width="12.26953125" style="32" bestFit="1" customWidth="1"/>
    <col min="7" max="7" width="15.453125" style="31" customWidth="1"/>
    <col min="8" max="8" width="12.26953125" style="31" bestFit="1" customWidth="1"/>
    <col min="9" max="9" width="11.26953125" style="31" bestFit="1" customWidth="1"/>
    <col min="10" max="16384" width="9" style="31"/>
  </cols>
  <sheetData>
    <row r="1" spans="1:9" ht="13.15" customHeight="1" x14ac:dyDescent="0.3">
      <c r="C1" s="5" t="s">
        <v>145</v>
      </c>
    </row>
    <row r="2" spans="1:9" ht="25" x14ac:dyDescent="0.5">
      <c r="A2" s="235" t="str">
        <f>IF(I4=1,"CHELTUIELI PENTRU INVESTITIA DE BAZA", "BASIC INVESTMENT EXPENDITURES")</f>
        <v>CHELTUIELI PENTRU INVESTITIA DE BAZA</v>
      </c>
      <c r="B2" s="235"/>
      <c r="C2" s="235"/>
      <c r="D2" s="71"/>
    </row>
    <row r="3" spans="1:9" ht="13" x14ac:dyDescent="0.3">
      <c r="A3" s="58"/>
      <c r="B3" s="58" t="str">
        <f>IF(I4=1,"Alimentare cu apa - UAT Mogosoaia", "Water Supply - Mogosoaia ATU")</f>
        <v>Alimentare cu apa - UAT Mogosoaia</v>
      </c>
      <c r="C3" s="58"/>
    </row>
    <row r="4" spans="1:9" ht="12.4" customHeight="1" thickBot="1" x14ac:dyDescent="0.35">
      <c r="A4" s="55"/>
      <c r="B4" s="54"/>
      <c r="C4" s="54"/>
      <c r="I4">
        <v>1</v>
      </c>
    </row>
    <row r="5" spans="1:9" s="52" customFormat="1" ht="13.15" customHeight="1" x14ac:dyDescent="0.25">
      <c r="A5" s="236" t="s">
        <v>0</v>
      </c>
      <c r="B5" s="239" t="str">
        <f>IF(I4=1,"DENUMIREA CAPITOLELOR SI SUBCAPITOLELOR DE CHELTUIELI", "NAME OF EXPENDITURES CHAPTERS AND SUBCHAPTERS")</f>
        <v>DENUMIREA CAPITOLELOR SI SUBCAPITOLELOR DE CHELTUIELI</v>
      </c>
      <c r="C5" s="242"/>
      <c r="D5" s="47"/>
      <c r="E5" s="47"/>
      <c r="F5" s="47"/>
    </row>
    <row r="6" spans="1:9" s="52" customFormat="1" ht="13" x14ac:dyDescent="0.25">
      <c r="A6" s="237"/>
      <c r="B6" s="240"/>
      <c r="C6" s="243"/>
      <c r="D6" s="47"/>
      <c r="E6" s="47"/>
      <c r="F6" s="47"/>
    </row>
    <row r="7" spans="1:9" s="52" customFormat="1" ht="13" x14ac:dyDescent="0.25">
      <c r="A7" s="238"/>
      <c r="B7" s="241"/>
      <c r="C7" s="233" t="str">
        <f>IF(I4=1,"(Euro)","(th Euro)")</f>
        <v>(Euro)</v>
      </c>
      <c r="D7" s="47"/>
      <c r="E7" s="47"/>
      <c r="F7" s="47"/>
    </row>
    <row r="8" spans="1:9" s="69" customFormat="1" ht="11.5" x14ac:dyDescent="0.25">
      <c r="A8" s="115">
        <v>1</v>
      </c>
      <c r="B8" s="50">
        <v>2</v>
      </c>
      <c r="C8" s="234"/>
      <c r="D8" s="70"/>
      <c r="E8" s="70"/>
      <c r="F8" s="70"/>
    </row>
    <row r="9" spans="1:9" s="43" customFormat="1" ht="20.25" customHeight="1" x14ac:dyDescent="0.25">
      <c r="A9" s="68"/>
      <c r="B9" s="67"/>
      <c r="C9" s="66"/>
      <c r="D9" s="37"/>
      <c r="E9" s="37"/>
      <c r="F9" s="37"/>
    </row>
    <row r="10" spans="1:9" s="59" customFormat="1" ht="14.25" customHeight="1" x14ac:dyDescent="0.25">
      <c r="A10" s="230" t="str">
        <f>IF(I4=1,"CAPITOLUL 4. CHELTUIELI PENTRU INVESTITIA DE BAZA", "CHAPTER 4. EXPENDITURES FOR THE BASIC INVESTMENT")</f>
        <v>CAPITOLUL 4. CHELTUIELI PENTRU INVESTITIA DE BAZA</v>
      </c>
      <c r="B10" s="231"/>
      <c r="C10" s="232"/>
      <c r="D10" s="60"/>
      <c r="E10" s="60"/>
      <c r="F10" s="60"/>
    </row>
    <row r="11" spans="1:9" s="37" customFormat="1" ht="11.5" x14ac:dyDescent="0.25">
      <c r="A11" s="228" t="str">
        <f>IF(I4=1,"4.1. Constructii si Instalatii", "4.1. Constructions and facilities")</f>
        <v>4.1. Constructii si Instalatii</v>
      </c>
      <c r="B11" s="229"/>
      <c r="C11" s="62"/>
      <c r="D11" s="65"/>
      <c r="E11" s="65"/>
      <c r="F11" s="65"/>
    </row>
    <row r="12" spans="1:9" s="37" customFormat="1" ht="11.5" x14ac:dyDescent="0.25">
      <c r="A12" s="64" t="s">
        <v>17</v>
      </c>
      <c r="B12" s="116" t="str">
        <f>IF(I4=1,"Reabilitare sursa Mogosoaia","")</f>
        <v>Reabilitare sursa Mogosoaia</v>
      </c>
      <c r="C12" s="63">
        <f>'AA Centraliz Mogosoaia'!C27</f>
        <v>26000</v>
      </c>
    </row>
    <row r="13" spans="1:9" s="37" customFormat="1" ht="11.5" x14ac:dyDescent="0.25">
      <c r="A13" s="64" t="s">
        <v>18</v>
      </c>
      <c r="B13" s="116" t="str">
        <f>IF(I4=1,"Reabilitare Gospodaria de apa GA1 Mogosoaia","")</f>
        <v>Reabilitare Gospodaria de apa GA1 Mogosoaia</v>
      </c>
      <c r="C13" s="63">
        <f>'AA Centraliz Mogosoaia'!C28</f>
        <v>16500</v>
      </c>
    </row>
    <row r="14" spans="1:9" s="37" customFormat="1" ht="11.5" x14ac:dyDescent="0.25">
      <c r="A14" s="64" t="s">
        <v>31</v>
      </c>
      <c r="B14" s="116" t="str">
        <f>IF(I4=1,"Reabilitare Gospodaria de apa GA2 Mogosoaia","")</f>
        <v>Reabilitare Gospodaria de apa GA2 Mogosoaia</v>
      </c>
      <c r="C14" s="63">
        <f>'AA Centraliz Mogosoaia'!C29</f>
        <v>300099</v>
      </c>
    </row>
    <row r="15" spans="1:9" s="37" customFormat="1" ht="11.5" x14ac:dyDescent="0.25">
      <c r="A15" s="64" t="s">
        <v>32</v>
      </c>
      <c r="B15" s="116" t="str">
        <f>IF(I4=1,"Reabilitare Gospodaria de apa GA3 Mogosoaia","")</f>
        <v>Reabilitare Gospodaria de apa GA3 Mogosoaia</v>
      </c>
      <c r="C15" s="63">
        <f>'AA Centraliz Mogosoaia'!C30</f>
        <v>27500</v>
      </c>
    </row>
    <row r="16" spans="1:9" s="37" customFormat="1" ht="11.5" x14ac:dyDescent="0.25">
      <c r="A16" s="64" t="s">
        <v>71</v>
      </c>
      <c r="B16" s="116" t="str">
        <f>IF(I4=1,"Extindere aductiune Mogosoaia","")</f>
        <v>Extindere aductiune Mogosoaia</v>
      </c>
      <c r="C16" s="63">
        <f>'AA Centraliz Mogosoaia'!C31</f>
        <v>598857</v>
      </c>
    </row>
    <row r="17" spans="1:6" s="37" customFormat="1" ht="11.5" x14ac:dyDescent="0.25">
      <c r="A17" s="64" t="s">
        <v>72</v>
      </c>
      <c r="B17" s="116" t="str">
        <f>IF(I4=1,"Extindere retea distributie Mogosoaia","")</f>
        <v>Extindere retea distributie Mogosoaia</v>
      </c>
      <c r="C17" s="63">
        <f>'AA Centraliz Mogosoaia'!C32</f>
        <v>1969100</v>
      </c>
    </row>
    <row r="18" spans="1:6" s="37" customFormat="1" ht="12" customHeight="1" x14ac:dyDescent="0.25">
      <c r="A18" s="228" t="str">
        <f>IF(I4=1,"4.2. Montaj utilaj tehnologic", "4.2. The installation of process equipment")</f>
        <v>4.2. Montaj utilaj tehnologic</v>
      </c>
      <c r="B18" s="229"/>
      <c r="C18" s="63"/>
      <c r="D18" s="65"/>
      <c r="E18" s="65"/>
      <c r="F18" s="65"/>
    </row>
    <row r="19" spans="1:6" s="37" customFormat="1" ht="11.5" x14ac:dyDescent="0.25">
      <c r="A19" s="64" t="s">
        <v>19</v>
      </c>
      <c r="B19" s="116" t="str">
        <f>IF(I4=1,"Reabilitare sursa Mogosoaia","")</f>
        <v>Reabilitare sursa Mogosoaia</v>
      </c>
      <c r="C19" s="63">
        <f>'AA Centraliz Mogosoaia'!D27</f>
        <v>392</v>
      </c>
    </row>
    <row r="20" spans="1:6" s="37" customFormat="1" ht="11.5" x14ac:dyDescent="0.25">
      <c r="A20" s="64" t="s">
        <v>20</v>
      </c>
      <c r="B20" s="116" t="str">
        <f>IF(I4=1,"Reabilitare Gospodaria de apa GA1 Mogosoaia","")</f>
        <v>Reabilitare Gospodaria de apa GA1 Mogosoaia</v>
      </c>
      <c r="C20" s="63">
        <f>'AA Centraliz Mogosoaia'!D28</f>
        <v>5325</v>
      </c>
    </row>
    <row r="21" spans="1:6" s="37" customFormat="1" ht="11.5" x14ac:dyDescent="0.25">
      <c r="A21" s="64" t="s">
        <v>33</v>
      </c>
      <c r="B21" s="116" t="str">
        <f>IF(I4=1,"Reabilitare Gospodaria de apa GA2 Mogosoaia","")</f>
        <v>Reabilitare Gospodaria de apa GA2 Mogosoaia</v>
      </c>
      <c r="C21" s="63">
        <f>'AA Centraliz Mogosoaia'!D29</f>
        <v>21389</v>
      </c>
    </row>
    <row r="22" spans="1:6" s="37" customFormat="1" ht="11.5" x14ac:dyDescent="0.25">
      <c r="A22" s="64" t="s">
        <v>34</v>
      </c>
      <c r="B22" s="116" t="str">
        <f>IF(I4=1,"Reabilitare Gospodaria de apa GA3 Mogosoaia","")</f>
        <v>Reabilitare Gospodaria de apa GA3 Mogosoaia</v>
      </c>
      <c r="C22" s="63">
        <f>'AA Centraliz Mogosoaia'!D30</f>
        <v>5325</v>
      </c>
    </row>
    <row r="23" spans="1:6" s="37" customFormat="1" ht="11.5" x14ac:dyDescent="0.25">
      <c r="A23" s="64" t="s">
        <v>86</v>
      </c>
      <c r="B23" s="116" t="str">
        <f>IF(I4=1,"Extindere aductiune Mogosoaia","")</f>
        <v>Extindere aductiune Mogosoaia</v>
      </c>
      <c r="C23" s="63">
        <f>'AA Centraliz Mogosoaia'!D31</f>
        <v>451</v>
      </c>
    </row>
    <row r="24" spans="1:6" s="37" customFormat="1" ht="11.5" x14ac:dyDescent="0.25">
      <c r="A24" s="64" t="s">
        <v>87</v>
      </c>
      <c r="B24" s="116" t="str">
        <f>IF(I4=1,"Extindere retea distributie Mogosoaia","")</f>
        <v>Extindere retea distributie Mogosoaia</v>
      </c>
      <c r="C24" s="63">
        <f>'AA Centraliz Mogosoaia'!D32</f>
        <v>1382</v>
      </c>
    </row>
    <row r="25" spans="1:6" s="59" customFormat="1" ht="14.25" customHeight="1" x14ac:dyDescent="0.25">
      <c r="A25" s="228" t="str">
        <f>IF(I4=1,"4.3. Utilaje, echipamente tehnologice si functionale cu montaj", "4.3. Technological and operational equipment")</f>
        <v>4.3. Utilaje, echipamente tehnologice si functionale cu montaj</v>
      </c>
      <c r="B25" s="229"/>
      <c r="C25" s="63"/>
      <c r="D25" s="60"/>
      <c r="E25" s="60"/>
      <c r="F25" s="60"/>
    </row>
    <row r="26" spans="1:6" s="37" customFormat="1" ht="11.5" x14ac:dyDescent="0.25">
      <c r="A26" s="64" t="s">
        <v>21</v>
      </c>
      <c r="B26" s="116" t="str">
        <f>IF(I4=1,"Reabilitare sursa Mogosoaia","")</f>
        <v>Reabilitare sursa Mogosoaia</v>
      </c>
      <c r="C26" s="63">
        <f>'AA Centraliz Mogosoaia'!E27</f>
        <v>3896</v>
      </c>
      <c r="F26" s="65"/>
    </row>
    <row r="27" spans="1:6" s="37" customFormat="1" ht="11.5" x14ac:dyDescent="0.25">
      <c r="A27" s="64" t="s">
        <v>22</v>
      </c>
      <c r="B27" s="116" t="str">
        <f>IF(I4=1,"Reabilitare Gospodaria de apa GA1 Mogosoaia","")</f>
        <v>Reabilitare Gospodaria de apa GA1 Mogosoaia</v>
      </c>
      <c r="C27" s="63">
        <f>'AA Centraliz Mogosoaia'!E28</f>
        <v>35500</v>
      </c>
      <c r="F27" s="114"/>
    </row>
    <row r="28" spans="1:6" s="37" customFormat="1" ht="11.5" x14ac:dyDescent="0.25">
      <c r="A28" s="64" t="s">
        <v>35</v>
      </c>
      <c r="B28" s="116" t="str">
        <f>IF(I4=1,"Reabilitare Gospodaria de apa GA2 Mogosoaia","")</f>
        <v>Reabilitare Gospodaria de apa GA2 Mogosoaia</v>
      </c>
      <c r="C28" s="63">
        <f>'AA Centraliz Mogosoaia'!E29</f>
        <v>206300</v>
      </c>
      <c r="F28" s="114"/>
    </row>
    <row r="29" spans="1:6" s="37" customFormat="1" ht="11.5" x14ac:dyDescent="0.25">
      <c r="A29" s="64" t="s">
        <v>36</v>
      </c>
      <c r="B29" s="116" t="str">
        <f>IF(I4=1,"Reabilitare Gospodaria de apa GA3 Mogosoaia","")</f>
        <v>Reabilitare Gospodaria de apa GA3 Mogosoaia</v>
      </c>
      <c r="C29" s="63">
        <f>'AA Centraliz Mogosoaia'!E30</f>
        <v>35500</v>
      </c>
      <c r="F29" s="114"/>
    </row>
    <row r="30" spans="1:6" s="37" customFormat="1" ht="11.5" x14ac:dyDescent="0.25">
      <c r="A30" s="64" t="s">
        <v>88</v>
      </c>
      <c r="B30" s="116" t="str">
        <f>IF(I4=1,"Extindere aductiune Mogosoaia","")</f>
        <v>Extindere aductiune Mogosoaia</v>
      </c>
      <c r="C30" s="63">
        <f>'AA Centraliz Mogosoaia'!E31</f>
        <v>5159</v>
      </c>
      <c r="F30" s="114"/>
    </row>
    <row r="31" spans="1:6" s="37" customFormat="1" ht="11.5" x14ac:dyDescent="0.25">
      <c r="A31" s="64" t="s">
        <v>89</v>
      </c>
      <c r="B31" s="116" t="str">
        <f>IF(I4=1,"Extindere retea distributie Mogosoaia","")</f>
        <v>Extindere retea distributie Mogosoaia</v>
      </c>
      <c r="C31" s="63">
        <f>'AA Centraliz Mogosoaia'!E32</f>
        <v>17648</v>
      </c>
      <c r="F31" s="65"/>
    </row>
    <row r="32" spans="1:6" s="59" customFormat="1" ht="14.25" customHeight="1" x14ac:dyDescent="0.25">
      <c r="A32" s="228" t="str">
        <f>IF(I4=1,"4.4. Utilaje fara montaj si echipamente de transport", "4.4. Mobile Plant &amp; Equipment and Technological Transport equipment")</f>
        <v>4.4. Utilaje fara montaj si echipamente de transport</v>
      </c>
      <c r="B32" s="229"/>
      <c r="C32" s="122">
        <f>'AA Centraliz Mogosoaia'!F33</f>
        <v>0</v>
      </c>
      <c r="D32" s="38"/>
      <c r="E32" s="61"/>
      <c r="F32" s="60"/>
    </row>
    <row r="33" spans="1:6" s="59" customFormat="1" ht="14.25" customHeight="1" thickBot="1" x14ac:dyDescent="0.3">
      <c r="A33" s="226" t="str">
        <f>IF(I4=1,"4.5. Dotari", "4.5. Endowments")</f>
        <v>4.5. Dotari</v>
      </c>
      <c r="B33" s="227"/>
      <c r="C33" s="123">
        <f>'AA Centraliz Mogosoaia'!G33</f>
        <v>7935</v>
      </c>
      <c r="D33" s="60"/>
      <c r="E33" s="60"/>
      <c r="F33" s="60"/>
    </row>
    <row r="34" spans="1:6" ht="14.25" customHeight="1" x14ac:dyDescent="0.25">
      <c r="D34" s="38"/>
      <c r="E34" s="89">
        <f>SUM(C12:C33)</f>
        <v>3284258</v>
      </c>
    </row>
    <row r="35" spans="1:6" ht="14.25" customHeight="1" x14ac:dyDescent="0.25">
      <c r="D35" s="38"/>
    </row>
    <row r="36" spans="1:6" ht="14.25" customHeight="1" x14ac:dyDescent="0.25">
      <c r="D36" s="38"/>
    </row>
    <row r="37" spans="1:6" ht="14.25" customHeight="1" x14ac:dyDescent="0.25">
      <c r="D37" s="38"/>
    </row>
    <row r="38" spans="1:6" ht="14.25" customHeight="1" x14ac:dyDescent="0.25">
      <c r="D38" s="38"/>
    </row>
    <row r="39" spans="1:6" ht="14.25" customHeight="1" x14ac:dyDescent="0.25">
      <c r="D39" s="38"/>
    </row>
    <row r="40" spans="1:6" ht="14.25" customHeight="1" x14ac:dyDescent="0.25">
      <c r="D40" s="38"/>
    </row>
    <row r="41" spans="1:6" ht="14.25" customHeight="1" x14ac:dyDescent="0.25">
      <c r="D41" s="38"/>
    </row>
    <row r="42" spans="1:6" ht="14.25" customHeight="1" x14ac:dyDescent="0.25">
      <c r="D42" s="38"/>
    </row>
    <row r="43" spans="1:6" ht="14.25" customHeight="1" x14ac:dyDescent="0.25">
      <c r="D43" s="38"/>
    </row>
    <row r="44" spans="1:6" ht="14.25" customHeight="1" x14ac:dyDescent="0.25">
      <c r="D44" s="38"/>
    </row>
    <row r="45" spans="1:6" ht="14.25" customHeight="1" x14ac:dyDescent="0.25">
      <c r="A45" s="31"/>
      <c r="B45" s="31"/>
      <c r="C45" s="31"/>
      <c r="D45" s="38"/>
      <c r="E45" s="31"/>
      <c r="F45" s="31"/>
    </row>
    <row r="46" spans="1:6" ht="14.25" customHeight="1" x14ac:dyDescent="0.25">
      <c r="A46" s="31"/>
      <c r="B46" s="31"/>
      <c r="C46" s="31"/>
      <c r="D46" s="38"/>
      <c r="E46" s="31"/>
      <c r="F46" s="31"/>
    </row>
    <row r="47" spans="1:6" ht="14.25" customHeight="1" x14ac:dyDescent="0.25">
      <c r="A47" s="31"/>
      <c r="B47" s="31"/>
      <c r="C47" s="31"/>
      <c r="D47" s="38"/>
      <c r="E47" s="31"/>
      <c r="F47" s="31"/>
    </row>
    <row r="48" spans="1:6" ht="14.25" customHeight="1" x14ac:dyDescent="0.25">
      <c r="A48" s="31"/>
      <c r="B48" s="31"/>
      <c r="C48" s="31"/>
      <c r="D48" s="38"/>
      <c r="E48" s="31"/>
      <c r="F48" s="31"/>
    </row>
    <row r="49" spans="1:6" ht="14.25" customHeight="1" x14ac:dyDescent="0.25">
      <c r="A49" s="31"/>
      <c r="B49" s="31"/>
      <c r="C49" s="31"/>
      <c r="D49" s="38"/>
      <c r="E49" s="31"/>
      <c r="F49" s="31"/>
    </row>
    <row r="50" spans="1:6" ht="14.25" customHeight="1" x14ac:dyDescent="0.25">
      <c r="A50" s="31"/>
      <c r="B50" s="31"/>
      <c r="C50" s="31"/>
      <c r="D50" s="38"/>
      <c r="E50" s="31"/>
      <c r="F50" s="31"/>
    </row>
    <row r="51" spans="1:6" ht="14.25" customHeight="1" x14ac:dyDescent="0.25">
      <c r="A51" s="31"/>
      <c r="B51" s="31"/>
      <c r="C51" s="31"/>
      <c r="D51" s="38"/>
      <c r="E51" s="31"/>
      <c r="F51" s="31"/>
    </row>
    <row r="52" spans="1:6" ht="14.25" customHeight="1" x14ac:dyDescent="0.25">
      <c r="A52" s="31"/>
      <c r="B52" s="31"/>
      <c r="C52" s="31"/>
      <c r="D52" s="38"/>
      <c r="E52" s="31"/>
      <c r="F52" s="31"/>
    </row>
    <row r="53" spans="1:6" ht="14.25" customHeight="1" x14ac:dyDescent="0.25">
      <c r="A53" s="31"/>
      <c r="B53" s="31"/>
      <c r="C53" s="31"/>
      <c r="D53" s="38"/>
      <c r="E53" s="31"/>
      <c r="F53" s="31"/>
    </row>
    <row r="54" spans="1:6" ht="14.25" customHeight="1" x14ac:dyDescent="0.25">
      <c r="A54" s="31"/>
      <c r="B54" s="31"/>
      <c r="C54" s="31"/>
      <c r="D54" s="38"/>
      <c r="E54" s="31"/>
      <c r="F54" s="31"/>
    </row>
    <row r="55" spans="1:6" ht="14.25" customHeight="1" x14ac:dyDescent="0.25">
      <c r="A55" s="31"/>
      <c r="B55" s="31"/>
      <c r="C55" s="31"/>
      <c r="D55" s="38"/>
      <c r="E55" s="31"/>
      <c r="F55" s="31"/>
    </row>
    <row r="56" spans="1:6" ht="14.25" customHeight="1" x14ac:dyDescent="0.25">
      <c r="A56" s="31"/>
      <c r="B56" s="31"/>
      <c r="C56" s="31"/>
      <c r="D56" s="38"/>
      <c r="E56" s="31"/>
      <c r="F56" s="31"/>
    </row>
    <row r="57" spans="1:6" ht="14.25" customHeight="1" x14ac:dyDescent="0.25">
      <c r="A57" s="31"/>
      <c r="B57" s="31"/>
      <c r="C57" s="31"/>
      <c r="D57" s="38"/>
      <c r="E57" s="31"/>
      <c r="F57" s="31"/>
    </row>
    <row r="58" spans="1:6" ht="14.25" customHeight="1" x14ac:dyDescent="0.25">
      <c r="A58" s="31"/>
      <c r="B58" s="31"/>
      <c r="C58" s="31"/>
      <c r="D58" s="38"/>
      <c r="E58" s="31"/>
      <c r="F58" s="31"/>
    </row>
    <row r="59" spans="1:6" ht="14.25" customHeight="1" x14ac:dyDescent="0.25">
      <c r="A59" s="31"/>
      <c r="B59" s="31"/>
      <c r="C59" s="31"/>
      <c r="D59" s="38"/>
      <c r="E59" s="31"/>
      <c r="F59" s="31"/>
    </row>
    <row r="60" spans="1:6" ht="14.25" customHeight="1" x14ac:dyDescent="0.25">
      <c r="A60" s="31"/>
      <c r="B60" s="31"/>
      <c r="C60" s="31"/>
      <c r="D60" s="38"/>
      <c r="E60" s="31"/>
      <c r="F60" s="31"/>
    </row>
    <row r="61" spans="1:6" ht="14.25" customHeight="1" x14ac:dyDescent="0.25">
      <c r="A61" s="31"/>
      <c r="B61" s="31"/>
      <c r="C61" s="31"/>
      <c r="D61" s="38"/>
      <c r="E61" s="31"/>
      <c r="F61" s="31"/>
    </row>
    <row r="62" spans="1:6" ht="14.25" customHeight="1" x14ac:dyDescent="0.25">
      <c r="A62" s="31"/>
      <c r="B62" s="31"/>
      <c r="C62" s="31"/>
      <c r="D62" s="38"/>
      <c r="E62" s="31"/>
      <c r="F62" s="31"/>
    </row>
    <row r="63" spans="1:6" ht="14.25" customHeight="1" x14ac:dyDescent="0.25">
      <c r="A63" s="31"/>
      <c r="B63" s="31"/>
      <c r="C63" s="31"/>
      <c r="D63" s="38"/>
      <c r="E63" s="31"/>
      <c r="F63" s="31"/>
    </row>
    <row r="64" spans="1:6" ht="14.25" customHeight="1" x14ac:dyDescent="0.25">
      <c r="A64" s="31"/>
      <c r="B64" s="31"/>
      <c r="C64" s="31"/>
      <c r="D64" s="38"/>
      <c r="E64" s="31"/>
      <c r="F64" s="31"/>
    </row>
    <row r="65" spans="1:6" ht="14.25" customHeight="1" x14ac:dyDescent="0.25">
      <c r="A65" s="31"/>
      <c r="B65" s="31"/>
      <c r="C65" s="31"/>
      <c r="D65" s="38"/>
      <c r="E65" s="31"/>
      <c r="F65" s="31"/>
    </row>
    <row r="66" spans="1:6" ht="14.25" customHeight="1" x14ac:dyDescent="0.25">
      <c r="A66" s="31"/>
      <c r="B66" s="31"/>
      <c r="C66" s="31"/>
      <c r="D66" s="38"/>
      <c r="E66" s="31"/>
      <c r="F66" s="31"/>
    </row>
    <row r="67" spans="1:6" ht="14.25" customHeight="1" x14ac:dyDescent="0.25">
      <c r="A67" s="31"/>
      <c r="B67" s="31"/>
      <c r="C67" s="31"/>
      <c r="D67" s="38"/>
      <c r="E67" s="31"/>
      <c r="F67" s="31"/>
    </row>
    <row r="68" spans="1:6" ht="14.25" customHeight="1" x14ac:dyDescent="0.25">
      <c r="A68" s="31"/>
      <c r="B68" s="31"/>
      <c r="C68" s="31"/>
      <c r="D68" s="38"/>
      <c r="E68" s="31"/>
      <c r="F68" s="31"/>
    </row>
    <row r="69" spans="1:6" ht="14.25" customHeight="1" x14ac:dyDescent="0.25">
      <c r="A69" s="31"/>
      <c r="B69" s="31"/>
      <c r="C69" s="31"/>
      <c r="D69" s="38"/>
      <c r="E69" s="31"/>
      <c r="F69" s="31"/>
    </row>
    <row r="70" spans="1:6" ht="14.25" customHeight="1" x14ac:dyDescent="0.25">
      <c r="A70" s="31"/>
      <c r="B70" s="31"/>
      <c r="C70" s="31"/>
      <c r="D70" s="38"/>
      <c r="E70" s="31"/>
      <c r="F70" s="31"/>
    </row>
    <row r="71" spans="1:6" ht="14.25" customHeight="1" x14ac:dyDescent="0.25">
      <c r="A71" s="31"/>
      <c r="B71" s="31"/>
      <c r="C71" s="31"/>
      <c r="D71" s="38"/>
      <c r="E71" s="31"/>
      <c r="F71" s="31"/>
    </row>
    <row r="72" spans="1:6" ht="14.25" customHeight="1" x14ac:dyDescent="0.25">
      <c r="A72" s="31"/>
      <c r="B72" s="31"/>
      <c r="C72" s="31"/>
      <c r="D72" s="38"/>
      <c r="E72" s="31"/>
      <c r="F72" s="31"/>
    </row>
    <row r="73" spans="1:6" ht="14.25" customHeight="1" x14ac:dyDescent="0.25">
      <c r="A73" s="31"/>
      <c r="B73" s="31"/>
      <c r="C73" s="31"/>
      <c r="D73" s="38"/>
      <c r="E73" s="31"/>
      <c r="F73" s="31"/>
    </row>
    <row r="74" spans="1:6" ht="14.25" customHeight="1" x14ac:dyDescent="0.25">
      <c r="A74" s="31"/>
      <c r="B74" s="31"/>
      <c r="C74" s="31"/>
      <c r="D74" s="38"/>
      <c r="E74" s="31"/>
      <c r="F74" s="31"/>
    </row>
    <row r="75" spans="1:6" ht="14.25" customHeight="1" x14ac:dyDescent="0.25">
      <c r="A75" s="31"/>
      <c r="B75" s="31"/>
      <c r="C75" s="31"/>
      <c r="D75" s="38"/>
      <c r="E75" s="31"/>
      <c r="F75" s="31"/>
    </row>
    <row r="76" spans="1:6" ht="14.25" customHeight="1" x14ac:dyDescent="0.25">
      <c r="A76" s="31"/>
      <c r="B76" s="31"/>
      <c r="C76" s="31"/>
      <c r="D76" s="38"/>
      <c r="E76" s="31"/>
      <c r="F76" s="31"/>
    </row>
    <row r="77" spans="1:6" ht="14.25" customHeight="1" x14ac:dyDescent="0.25">
      <c r="A77" s="31"/>
      <c r="B77" s="31"/>
      <c r="C77" s="31"/>
      <c r="D77" s="38"/>
      <c r="E77" s="31"/>
      <c r="F77" s="31"/>
    </row>
    <row r="78" spans="1:6" ht="14.25" customHeight="1" x14ac:dyDescent="0.25">
      <c r="A78" s="31"/>
      <c r="B78" s="31"/>
      <c r="C78" s="31"/>
      <c r="D78" s="38"/>
      <c r="E78" s="31"/>
      <c r="F78" s="31"/>
    </row>
    <row r="79" spans="1:6" ht="14.25" customHeight="1" x14ac:dyDescent="0.25">
      <c r="A79" s="31"/>
      <c r="B79" s="31"/>
      <c r="C79" s="31"/>
      <c r="D79" s="38"/>
      <c r="E79" s="31"/>
      <c r="F79" s="31"/>
    </row>
    <row r="80" spans="1:6" ht="14.25" customHeight="1" x14ac:dyDescent="0.25">
      <c r="A80" s="31"/>
      <c r="B80" s="31"/>
      <c r="C80" s="31"/>
      <c r="D80" s="38"/>
      <c r="E80" s="31"/>
      <c r="F80" s="31"/>
    </row>
    <row r="81" spans="1:6" ht="14.25" customHeight="1" x14ac:dyDescent="0.25">
      <c r="A81" s="31"/>
      <c r="B81" s="31"/>
      <c r="C81" s="31"/>
      <c r="D81" s="38"/>
      <c r="E81" s="31"/>
      <c r="F81" s="31"/>
    </row>
    <row r="82" spans="1:6" ht="14.25" customHeight="1" x14ac:dyDescent="0.25">
      <c r="A82" s="31"/>
      <c r="B82" s="31"/>
      <c r="C82" s="31"/>
      <c r="D82" s="38"/>
      <c r="E82" s="31"/>
      <c r="F82" s="31"/>
    </row>
    <row r="83" spans="1:6" ht="14.25" customHeight="1" x14ac:dyDescent="0.25">
      <c r="A83" s="31"/>
      <c r="B83" s="31"/>
      <c r="C83" s="31"/>
      <c r="D83" s="38"/>
      <c r="E83" s="31"/>
      <c r="F83" s="31"/>
    </row>
    <row r="84" spans="1:6" ht="14.25" customHeight="1" x14ac:dyDescent="0.25">
      <c r="A84" s="31"/>
      <c r="B84" s="31"/>
      <c r="C84" s="31"/>
      <c r="D84" s="38"/>
      <c r="E84" s="31"/>
      <c r="F84" s="31"/>
    </row>
    <row r="85" spans="1:6" ht="14.25" customHeight="1" x14ac:dyDescent="0.25">
      <c r="A85" s="31"/>
      <c r="B85" s="31"/>
      <c r="C85" s="31"/>
      <c r="D85" s="38"/>
      <c r="E85" s="31"/>
      <c r="F85" s="31"/>
    </row>
    <row r="86" spans="1:6" ht="14.25" customHeight="1" x14ac:dyDescent="0.25">
      <c r="A86" s="31"/>
      <c r="B86" s="31"/>
      <c r="C86" s="31"/>
      <c r="D86" s="38"/>
      <c r="E86" s="31"/>
      <c r="F86" s="31"/>
    </row>
    <row r="87" spans="1:6" ht="14.25" customHeight="1" x14ac:dyDescent="0.25">
      <c r="A87" s="31"/>
      <c r="B87" s="31"/>
      <c r="C87" s="31"/>
      <c r="D87" s="38"/>
      <c r="E87" s="31"/>
      <c r="F87" s="31"/>
    </row>
    <row r="88" spans="1:6" ht="14.25" customHeight="1" x14ac:dyDescent="0.25">
      <c r="A88" s="31"/>
      <c r="B88" s="31"/>
      <c r="C88" s="31"/>
      <c r="D88" s="38"/>
      <c r="E88" s="31"/>
      <c r="F88" s="31"/>
    </row>
    <row r="89" spans="1:6" ht="14.25" customHeight="1" x14ac:dyDescent="0.25">
      <c r="A89" s="31"/>
      <c r="B89" s="31"/>
      <c r="C89" s="31"/>
      <c r="D89" s="38"/>
      <c r="E89" s="31"/>
      <c r="F89" s="31"/>
    </row>
    <row r="90" spans="1:6" ht="14.25" customHeight="1" x14ac:dyDescent="0.25">
      <c r="A90" s="31"/>
      <c r="B90" s="31"/>
      <c r="C90" s="31"/>
      <c r="D90" s="38"/>
      <c r="E90" s="31"/>
      <c r="F90" s="31"/>
    </row>
    <row r="91" spans="1:6" ht="14.25" customHeight="1" x14ac:dyDescent="0.25">
      <c r="A91" s="31"/>
      <c r="B91" s="31"/>
      <c r="C91" s="31"/>
      <c r="D91" s="38"/>
      <c r="E91" s="31"/>
      <c r="F91" s="31"/>
    </row>
    <row r="92" spans="1:6" ht="14.25" customHeight="1" x14ac:dyDescent="0.25">
      <c r="A92" s="31"/>
      <c r="B92" s="31"/>
      <c r="C92" s="31"/>
      <c r="D92" s="38"/>
      <c r="E92" s="31"/>
      <c r="F92" s="31"/>
    </row>
    <row r="93" spans="1:6" ht="14.25" customHeight="1" x14ac:dyDescent="0.25">
      <c r="A93" s="31"/>
      <c r="B93" s="31"/>
      <c r="C93" s="31"/>
      <c r="D93" s="38"/>
      <c r="E93" s="31"/>
      <c r="F93" s="31"/>
    </row>
    <row r="94" spans="1:6" ht="14.25" customHeight="1" x14ac:dyDescent="0.25">
      <c r="A94" s="31"/>
      <c r="B94" s="31"/>
      <c r="C94" s="31"/>
      <c r="D94" s="38"/>
      <c r="E94" s="31"/>
      <c r="F94" s="31"/>
    </row>
    <row r="95" spans="1:6" ht="14.25" customHeight="1" x14ac:dyDescent="0.25">
      <c r="A95" s="31"/>
      <c r="B95" s="31"/>
      <c r="C95" s="31"/>
      <c r="D95" s="38"/>
      <c r="E95" s="31"/>
      <c r="F95" s="31"/>
    </row>
    <row r="96" spans="1:6" ht="14.25" customHeight="1" x14ac:dyDescent="0.25">
      <c r="A96" s="31"/>
      <c r="B96" s="31"/>
      <c r="C96" s="31"/>
      <c r="D96" s="38"/>
      <c r="E96" s="31"/>
      <c r="F96" s="31"/>
    </row>
    <row r="97" spans="1:6" ht="14.25" customHeight="1" x14ac:dyDescent="0.25">
      <c r="A97" s="31"/>
      <c r="B97" s="31"/>
      <c r="C97" s="31"/>
      <c r="D97" s="38"/>
      <c r="E97" s="31"/>
      <c r="F97" s="31"/>
    </row>
    <row r="98" spans="1:6" ht="14.25" customHeight="1" x14ac:dyDescent="0.25">
      <c r="A98" s="31"/>
      <c r="B98" s="31"/>
      <c r="C98" s="31"/>
      <c r="D98" s="38"/>
      <c r="E98" s="31"/>
      <c r="F98" s="31"/>
    </row>
    <row r="99" spans="1:6" ht="14.25" customHeight="1" x14ac:dyDescent="0.25">
      <c r="A99" s="31"/>
      <c r="B99" s="31"/>
      <c r="C99" s="31"/>
      <c r="D99" s="38"/>
      <c r="E99" s="31"/>
      <c r="F99" s="31"/>
    </row>
    <row r="100" spans="1:6" ht="14.25" customHeight="1" x14ac:dyDescent="0.25">
      <c r="A100" s="31"/>
      <c r="B100" s="31"/>
      <c r="C100" s="31"/>
      <c r="D100" s="38"/>
      <c r="E100" s="31"/>
      <c r="F100" s="31"/>
    </row>
    <row r="101" spans="1:6" ht="14.25" customHeight="1" x14ac:dyDescent="0.25">
      <c r="A101" s="31"/>
      <c r="B101" s="31"/>
      <c r="C101" s="31"/>
      <c r="D101" s="38"/>
      <c r="E101" s="31"/>
      <c r="F101" s="31"/>
    </row>
    <row r="102" spans="1:6" ht="14.25" customHeight="1" x14ac:dyDescent="0.25">
      <c r="A102" s="31"/>
      <c r="B102" s="31"/>
      <c r="C102" s="31"/>
      <c r="D102" s="38"/>
      <c r="E102" s="31"/>
      <c r="F102" s="31"/>
    </row>
    <row r="103" spans="1:6" ht="14.25" customHeight="1" x14ac:dyDescent="0.25">
      <c r="A103" s="31"/>
      <c r="B103" s="31"/>
      <c r="C103" s="31"/>
      <c r="D103" s="38"/>
      <c r="E103" s="31"/>
      <c r="F103" s="31"/>
    </row>
    <row r="104" spans="1:6" ht="14.25" customHeight="1" x14ac:dyDescent="0.25">
      <c r="A104" s="31"/>
      <c r="B104" s="31"/>
      <c r="C104" s="31"/>
      <c r="D104" s="38"/>
      <c r="E104" s="31"/>
      <c r="F104" s="31"/>
    </row>
    <row r="105" spans="1:6" ht="14.25" customHeight="1" x14ac:dyDescent="0.25">
      <c r="A105" s="31"/>
      <c r="B105" s="31"/>
      <c r="C105" s="31"/>
      <c r="D105" s="38"/>
      <c r="E105" s="31"/>
      <c r="F105" s="31"/>
    </row>
    <row r="106" spans="1:6" ht="14.25" customHeight="1" x14ac:dyDescent="0.25">
      <c r="A106" s="31"/>
      <c r="B106" s="31"/>
      <c r="C106" s="31"/>
      <c r="D106" s="38"/>
      <c r="E106" s="31"/>
      <c r="F106" s="31"/>
    </row>
    <row r="107" spans="1:6" ht="14.25" customHeight="1" x14ac:dyDescent="0.25">
      <c r="A107" s="31"/>
      <c r="B107" s="31"/>
      <c r="C107" s="31"/>
      <c r="D107" s="38"/>
      <c r="E107" s="31"/>
      <c r="F107" s="31"/>
    </row>
    <row r="108" spans="1:6" ht="14.25" customHeight="1" x14ac:dyDescent="0.25">
      <c r="A108" s="31"/>
      <c r="B108" s="31"/>
      <c r="C108" s="31"/>
      <c r="D108" s="38"/>
      <c r="E108" s="31"/>
      <c r="F108" s="31"/>
    </row>
    <row r="109" spans="1:6" ht="14.25" customHeight="1" x14ac:dyDescent="0.25">
      <c r="A109" s="31"/>
      <c r="B109" s="31"/>
      <c r="C109" s="31"/>
      <c r="D109" s="38"/>
      <c r="E109" s="31"/>
      <c r="F109" s="31"/>
    </row>
    <row r="110" spans="1:6" ht="14.25" customHeight="1" x14ac:dyDescent="0.25">
      <c r="A110" s="31"/>
      <c r="B110" s="31"/>
      <c r="C110" s="31"/>
      <c r="D110" s="38"/>
      <c r="E110" s="31"/>
      <c r="F110" s="31"/>
    </row>
    <row r="111" spans="1:6" ht="14.25" customHeight="1" x14ac:dyDescent="0.25">
      <c r="A111" s="31"/>
      <c r="B111" s="31"/>
      <c r="C111" s="31"/>
      <c r="D111" s="38"/>
      <c r="E111" s="31"/>
      <c r="F111" s="31"/>
    </row>
    <row r="112" spans="1:6" ht="14.25" customHeight="1" x14ac:dyDescent="0.25">
      <c r="A112" s="31"/>
      <c r="B112" s="31"/>
      <c r="C112" s="31"/>
      <c r="D112" s="38"/>
      <c r="E112" s="31"/>
      <c r="F112" s="31"/>
    </row>
    <row r="113" spans="1:6" ht="14.25" customHeight="1" x14ac:dyDescent="0.25">
      <c r="A113" s="31"/>
      <c r="B113" s="31"/>
      <c r="C113" s="31"/>
      <c r="D113" s="38"/>
      <c r="E113" s="31"/>
      <c r="F113" s="31"/>
    </row>
    <row r="114" spans="1:6" ht="14.25" customHeight="1" x14ac:dyDescent="0.25">
      <c r="A114" s="31"/>
      <c r="B114" s="31"/>
      <c r="C114" s="31"/>
      <c r="D114" s="38"/>
      <c r="E114" s="31"/>
      <c r="F114" s="31"/>
    </row>
    <row r="115" spans="1:6" ht="14.25" customHeight="1" x14ac:dyDescent="0.25">
      <c r="A115" s="31"/>
      <c r="B115" s="31"/>
      <c r="C115" s="31"/>
      <c r="D115" s="38"/>
      <c r="E115" s="31"/>
      <c r="F115" s="31"/>
    </row>
    <row r="116" spans="1:6" ht="14.25" customHeight="1" x14ac:dyDescent="0.25">
      <c r="A116" s="31"/>
      <c r="B116" s="31"/>
      <c r="C116" s="31"/>
      <c r="D116" s="38"/>
      <c r="E116" s="31"/>
      <c r="F116" s="31"/>
    </row>
    <row r="117" spans="1:6" ht="14.25" customHeight="1" x14ac:dyDescent="0.25">
      <c r="A117" s="31"/>
      <c r="B117" s="31"/>
      <c r="C117" s="31"/>
      <c r="D117" s="38"/>
      <c r="E117" s="31"/>
      <c r="F117" s="31"/>
    </row>
    <row r="118" spans="1:6" ht="14.25" customHeight="1" x14ac:dyDescent="0.25">
      <c r="A118" s="31"/>
      <c r="B118" s="31"/>
      <c r="C118" s="31"/>
      <c r="D118" s="38"/>
      <c r="E118" s="31"/>
      <c r="F118" s="31"/>
    </row>
    <row r="119" spans="1:6" ht="14.25" customHeight="1" x14ac:dyDescent="0.25">
      <c r="A119" s="31"/>
      <c r="B119" s="31"/>
      <c r="C119" s="31"/>
      <c r="D119" s="38"/>
      <c r="E119" s="31"/>
      <c r="F119" s="31"/>
    </row>
    <row r="120" spans="1:6" ht="14.25" customHeight="1" x14ac:dyDescent="0.25">
      <c r="A120" s="31"/>
      <c r="B120" s="31"/>
      <c r="C120" s="31"/>
      <c r="D120" s="38"/>
      <c r="E120" s="31"/>
      <c r="F120" s="31"/>
    </row>
    <row r="121" spans="1:6" ht="14.25" customHeight="1" x14ac:dyDescent="0.25">
      <c r="A121" s="31"/>
      <c r="B121" s="31"/>
      <c r="C121" s="31"/>
      <c r="D121" s="38"/>
      <c r="E121" s="31"/>
      <c r="F121" s="31"/>
    </row>
    <row r="122" spans="1:6" ht="14.25" customHeight="1" x14ac:dyDescent="0.25">
      <c r="A122" s="31"/>
      <c r="B122" s="31"/>
      <c r="C122" s="31"/>
      <c r="D122" s="38"/>
      <c r="E122" s="31"/>
      <c r="F122" s="31"/>
    </row>
    <row r="123" spans="1:6" ht="14.25" customHeight="1" x14ac:dyDescent="0.25">
      <c r="A123" s="31"/>
      <c r="B123" s="31"/>
      <c r="C123" s="31"/>
      <c r="D123" s="38"/>
      <c r="E123" s="31"/>
      <c r="F123" s="31"/>
    </row>
    <row r="124" spans="1:6" ht="14.25" customHeight="1" x14ac:dyDescent="0.25">
      <c r="A124" s="31"/>
      <c r="B124" s="31"/>
      <c r="C124" s="31"/>
      <c r="D124" s="38"/>
      <c r="E124" s="31"/>
      <c r="F124" s="31"/>
    </row>
    <row r="125" spans="1:6" ht="14.25" customHeight="1" x14ac:dyDescent="0.25">
      <c r="A125" s="31"/>
      <c r="B125" s="31"/>
      <c r="C125" s="31"/>
      <c r="D125" s="38"/>
      <c r="E125" s="31"/>
      <c r="F125" s="31"/>
    </row>
    <row r="126" spans="1:6" ht="14.25" customHeight="1" x14ac:dyDescent="0.25">
      <c r="A126" s="31"/>
      <c r="B126" s="31"/>
      <c r="C126" s="31"/>
      <c r="D126" s="38"/>
      <c r="E126" s="31"/>
      <c r="F126" s="31"/>
    </row>
    <row r="127" spans="1:6" ht="14.25" customHeight="1" x14ac:dyDescent="0.25">
      <c r="A127" s="31"/>
      <c r="B127" s="31"/>
      <c r="C127" s="31"/>
      <c r="D127" s="38"/>
      <c r="E127" s="31"/>
      <c r="F127" s="31"/>
    </row>
    <row r="128" spans="1:6" ht="14.25" customHeight="1" x14ac:dyDescent="0.25">
      <c r="A128" s="31"/>
      <c r="B128" s="31"/>
      <c r="C128" s="31"/>
      <c r="D128" s="38"/>
      <c r="E128" s="31"/>
      <c r="F128" s="31"/>
    </row>
    <row r="129" spans="1:6" ht="14.25" customHeight="1" x14ac:dyDescent="0.25">
      <c r="A129" s="31"/>
      <c r="B129" s="31"/>
      <c r="C129" s="31"/>
      <c r="D129" s="38"/>
      <c r="E129" s="31"/>
      <c r="F129" s="31"/>
    </row>
    <row r="130" spans="1:6" ht="14.25" customHeight="1" x14ac:dyDescent="0.25">
      <c r="A130" s="31"/>
      <c r="B130" s="31"/>
      <c r="C130" s="31"/>
      <c r="D130" s="38"/>
      <c r="E130" s="31"/>
      <c r="F130" s="31"/>
    </row>
    <row r="131" spans="1:6" ht="14.25" customHeight="1" x14ac:dyDescent="0.25">
      <c r="A131" s="31"/>
      <c r="B131" s="31"/>
      <c r="C131" s="31"/>
      <c r="D131" s="38"/>
      <c r="E131" s="31"/>
      <c r="F131" s="31"/>
    </row>
    <row r="132" spans="1:6" ht="14.25" customHeight="1" x14ac:dyDescent="0.25">
      <c r="A132" s="31"/>
      <c r="B132" s="31"/>
      <c r="C132" s="31"/>
      <c r="D132" s="38"/>
      <c r="E132" s="31"/>
      <c r="F132" s="31"/>
    </row>
    <row r="133" spans="1:6" ht="14.25" customHeight="1" x14ac:dyDescent="0.25">
      <c r="A133" s="31"/>
      <c r="B133" s="31"/>
      <c r="C133" s="31"/>
      <c r="D133" s="38"/>
      <c r="E133" s="31"/>
      <c r="F133" s="31"/>
    </row>
    <row r="134" spans="1:6" ht="14.25" customHeight="1" x14ac:dyDescent="0.25">
      <c r="A134" s="31"/>
      <c r="B134" s="31"/>
      <c r="C134" s="31"/>
      <c r="D134" s="38"/>
      <c r="E134" s="31"/>
      <c r="F134" s="31"/>
    </row>
    <row r="135" spans="1:6" ht="14.25" customHeight="1" x14ac:dyDescent="0.25">
      <c r="A135" s="31"/>
      <c r="B135" s="31"/>
      <c r="C135" s="31"/>
      <c r="D135" s="38"/>
      <c r="E135" s="31"/>
      <c r="F135" s="31"/>
    </row>
    <row r="136" spans="1:6" ht="14.25" customHeight="1" x14ac:dyDescent="0.25">
      <c r="A136" s="31"/>
      <c r="B136" s="31"/>
      <c r="C136" s="31"/>
      <c r="D136" s="38"/>
      <c r="E136" s="31"/>
      <c r="F136" s="31"/>
    </row>
    <row r="137" spans="1:6" ht="14.25" customHeight="1" x14ac:dyDescent="0.25">
      <c r="A137" s="31"/>
      <c r="B137" s="31"/>
      <c r="C137" s="31"/>
      <c r="D137" s="38"/>
      <c r="E137" s="31"/>
      <c r="F137" s="31"/>
    </row>
    <row r="138" spans="1:6" ht="14.25" customHeight="1" x14ac:dyDescent="0.25">
      <c r="A138" s="31"/>
      <c r="B138" s="31"/>
      <c r="C138" s="31"/>
      <c r="D138" s="38"/>
      <c r="E138" s="31"/>
      <c r="F138" s="31"/>
    </row>
    <row r="139" spans="1:6" ht="14.25" customHeight="1" x14ac:dyDescent="0.25">
      <c r="A139" s="31"/>
      <c r="B139" s="31"/>
      <c r="C139" s="31"/>
      <c r="D139" s="38"/>
      <c r="E139" s="31"/>
      <c r="F139" s="31"/>
    </row>
    <row r="140" spans="1:6" ht="14.25" customHeight="1" x14ac:dyDescent="0.25">
      <c r="A140" s="31"/>
      <c r="B140" s="31"/>
      <c r="C140" s="31"/>
      <c r="D140" s="38"/>
      <c r="E140" s="31"/>
      <c r="F140" s="31"/>
    </row>
    <row r="141" spans="1:6" ht="14.25" customHeight="1" x14ac:dyDescent="0.25">
      <c r="A141" s="31"/>
      <c r="B141" s="31"/>
      <c r="C141" s="31"/>
      <c r="D141" s="38"/>
      <c r="E141" s="31"/>
      <c r="F141" s="31"/>
    </row>
    <row r="142" spans="1:6" ht="14.25" customHeight="1" x14ac:dyDescent="0.25">
      <c r="A142" s="31"/>
      <c r="B142" s="31"/>
      <c r="C142" s="31"/>
      <c r="D142" s="38"/>
      <c r="E142" s="31"/>
      <c r="F142" s="31"/>
    </row>
    <row r="143" spans="1:6" ht="14.25" customHeight="1" x14ac:dyDescent="0.25">
      <c r="A143" s="31"/>
      <c r="B143" s="31"/>
      <c r="C143" s="31"/>
      <c r="D143" s="38"/>
      <c r="E143" s="31"/>
      <c r="F143" s="31"/>
    </row>
    <row r="144" spans="1:6" ht="14.25" customHeight="1" x14ac:dyDescent="0.25">
      <c r="A144" s="31"/>
      <c r="B144" s="31"/>
      <c r="C144" s="31"/>
      <c r="D144" s="38"/>
      <c r="E144" s="31"/>
      <c r="F144" s="31"/>
    </row>
    <row r="145" spans="1:6" ht="14.25" customHeight="1" x14ac:dyDescent="0.25">
      <c r="A145" s="31"/>
      <c r="B145" s="31"/>
      <c r="C145" s="31"/>
      <c r="D145" s="38"/>
      <c r="E145" s="31"/>
      <c r="F145" s="31"/>
    </row>
    <row r="146" spans="1:6" ht="14.25" customHeight="1" x14ac:dyDescent="0.25">
      <c r="A146" s="31"/>
      <c r="B146" s="31"/>
      <c r="C146" s="31"/>
      <c r="D146" s="38"/>
      <c r="E146" s="31"/>
      <c r="F146" s="31"/>
    </row>
    <row r="147" spans="1:6" ht="14.25" customHeight="1" x14ac:dyDescent="0.25">
      <c r="A147" s="31"/>
      <c r="B147" s="31"/>
      <c r="C147" s="31"/>
      <c r="D147" s="38"/>
      <c r="E147" s="31"/>
      <c r="F147" s="31"/>
    </row>
    <row r="148" spans="1:6" ht="14.25" customHeight="1" x14ac:dyDescent="0.25">
      <c r="A148" s="31"/>
      <c r="B148" s="31"/>
      <c r="C148" s="31"/>
      <c r="D148" s="38"/>
      <c r="E148" s="31"/>
      <c r="F148" s="31"/>
    </row>
    <row r="149" spans="1:6" ht="14.25" customHeight="1" x14ac:dyDescent="0.25">
      <c r="A149" s="31"/>
      <c r="B149" s="31"/>
      <c r="C149" s="31"/>
      <c r="D149" s="38"/>
      <c r="E149" s="31"/>
      <c r="F149" s="31"/>
    </row>
    <row r="150" spans="1:6" ht="14.25" customHeight="1" x14ac:dyDescent="0.25">
      <c r="A150" s="31"/>
      <c r="B150" s="31"/>
      <c r="C150" s="31"/>
      <c r="D150" s="38"/>
      <c r="E150" s="31"/>
      <c r="F150" s="31"/>
    </row>
    <row r="151" spans="1:6" ht="14.25" customHeight="1" x14ac:dyDescent="0.25">
      <c r="A151" s="31"/>
      <c r="B151" s="31"/>
      <c r="C151" s="31"/>
      <c r="D151" s="38"/>
      <c r="E151" s="31"/>
      <c r="F151" s="31"/>
    </row>
    <row r="152" spans="1:6" ht="14.25" customHeight="1" x14ac:dyDescent="0.25">
      <c r="A152" s="31"/>
      <c r="B152" s="31"/>
      <c r="C152" s="31"/>
      <c r="D152" s="38"/>
      <c r="E152" s="31"/>
      <c r="F152" s="31"/>
    </row>
    <row r="153" spans="1:6" ht="14.25" customHeight="1" x14ac:dyDescent="0.25">
      <c r="A153" s="31"/>
      <c r="B153" s="31"/>
      <c r="C153" s="31"/>
      <c r="D153" s="38"/>
      <c r="E153" s="31"/>
      <c r="F153" s="31"/>
    </row>
    <row r="154" spans="1:6" ht="14.25" customHeight="1" x14ac:dyDescent="0.25">
      <c r="A154" s="31"/>
      <c r="B154" s="31"/>
      <c r="C154" s="31"/>
      <c r="D154" s="38"/>
      <c r="E154" s="31"/>
      <c r="F154" s="31"/>
    </row>
    <row r="155" spans="1:6" ht="14.25" customHeight="1" x14ac:dyDescent="0.25">
      <c r="A155" s="31"/>
      <c r="B155" s="31"/>
      <c r="C155" s="31"/>
      <c r="D155" s="38"/>
      <c r="E155" s="31"/>
      <c r="F155" s="31"/>
    </row>
    <row r="156" spans="1:6" ht="14.25" customHeight="1" x14ac:dyDescent="0.25">
      <c r="A156" s="31"/>
      <c r="B156" s="31"/>
      <c r="C156" s="31"/>
      <c r="D156" s="38"/>
      <c r="E156" s="31"/>
      <c r="F156" s="31"/>
    </row>
    <row r="157" spans="1:6" ht="14.25" customHeight="1" x14ac:dyDescent="0.25">
      <c r="A157" s="31"/>
      <c r="B157" s="31"/>
      <c r="C157" s="31"/>
      <c r="D157" s="38"/>
      <c r="E157" s="31"/>
      <c r="F157" s="31"/>
    </row>
    <row r="158" spans="1:6" ht="14.25" customHeight="1" x14ac:dyDescent="0.25">
      <c r="A158" s="31"/>
      <c r="B158" s="31"/>
      <c r="C158" s="31"/>
      <c r="D158" s="38"/>
      <c r="E158" s="31"/>
      <c r="F158" s="31"/>
    </row>
    <row r="159" spans="1:6" ht="14.25" customHeight="1" x14ac:dyDescent="0.25">
      <c r="A159" s="31"/>
      <c r="B159" s="31"/>
      <c r="C159" s="31"/>
      <c r="D159" s="38"/>
      <c r="E159" s="31"/>
      <c r="F159" s="31"/>
    </row>
    <row r="160" spans="1:6" ht="14.25" customHeight="1" x14ac:dyDescent="0.25">
      <c r="A160" s="31"/>
      <c r="B160" s="31"/>
      <c r="C160" s="31"/>
      <c r="D160" s="38"/>
      <c r="E160" s="31"/>
      <c r="F160" s="31"/>
    </row>
    <row r="161" spans="1:6" ht="14.25" customHeight="1" x14ac:dyDescent="0.25">
      <c r="A161" s="31"/>
      <c r="B161" s="31"/>
      <c r="C161" s="31"/>
      <c r="D161" s="38"/>
      <c r="E161" s="31"/>
      <c r="F161" s="31"/>
    </row>
    <row r="162" spans="1:6" ht="14.25" customHeight="1" x14ac:dyDescent="0.25">
      <c r="A162" s="31"/>
      <c r="B162" s="31"/>
      <c r="C162" s="31"/>
      <c r="D162" s="38"/>
      <c r="E162" s="31"/>
      <c r="F162" s="31"/>
    </row>
    <row r="163" spans="1:6" ht="14.25" customHeight="1" x14ac:dyDescent="0.25">
      <c r="A163" s="31"/>
      <c r="B163" s="31"/>
      <c r="C163" s="31"/>
      <c r="D163" s="38"/>
      <c r="E163" s="31"/>
      <c r="F163" s="31"/>
    </row>
    <row r="164" spans="1:6" ht="14.25" customHeight="1" x14ac:dyDescent="0.25">
      <c r="A164" s="31"/>
      <c r="B164" s="31"/>
      <c r="C164" s="31"/>
      <c r="D164" s="38"/>
      <c r="E164" s="31"/>
      <c r="F164" s="31"/>
    </row>
    <row r="165" spans="1:6" ht="14.25" customHeight="1" x14ac:dyDescent="0.25">
      <c r="A165" s="31"/>
      <c r="B165" s="31"/>
      <c r="C165" s="31"/>
      <c r="D165" s="38"/>
      <c r="E165" s="31"/>
      <c r="F165" s="31"/>
    </row>
    <row r="166" spans="1:6" ht="14.25" customHeight="1" x14ac:dyDescent="0.25">
      <c r="A166" s="31"/>
      <c r="B166" s="31"/>
      <c r="C166" s="31"/>
      <c r="D166" s="38"/>
      <c r="E166" s="31"/>
      <c r="F166" s="31"/>
    </row>
    <row r="167" spans="1:6" ht="14.25" customHeight="1" x14ac:dyDescent="0.25">
      <c r="A167" s="31"/>
      <c r="B167" s="31"/>
      <c r="C167" s="31"/>
      <c r="D167" s="38"/>
      <c r="E167" s="31"/>
      <c r="F167" s="31"/>
    </row>
    <row r="168" spans="1:6" ht="14.25" customHeight="1" x14ac:dyDescent="0.25">
      <c r="A168" s="31"/>
      <c r="B168" s="31"/>
      <c r="C168" s="31"/>
      <c r="D168" s="38"/>
      <c r="E168" s="31"/>
      <c r="F168" s="31"/>
    </row>
    <row r="169" spans="1:6" ht="14.25" customHeight="1" x14ac:dyDescent="0.25">
      <c r="A169" s="31"/>
      <c r="B169" s="31"/>
      <c r="C169" s="31"/>
      <c r="D169" s="38"/>
      <c r="E169" s="31"/>
      <c r="F169" s="31"/>
    </row>
    <row r="170" spans="1:6" ht="14.25" customHeight="1" x14ac:dyDescent="0.25">
      <c r="A170" s="31"/>
      <c r="B170" s="31"/>
      <c r="C170" s="31"/>
      <c r="D170" s="38"/>
      <c r="E170" s="31"/>
      <c r="F170" s="31"/>
    </row>
    <row r="171" spans="1:6" ht="14.25" customHeight="1" x14ac:dyDescent="0.25">
      <c r="A171" s="31"/>
      <c r="B171" s="31"/>
      <c r="C171" s="31"/>
      <c r="D171" s="38"/>
      <c r="E171" s="31"/>
      <c r="F171" s="31"/>
    </row>
    <row r="172" spans="1:6" ht="14.25" customHeight="1" x14ac:dyDescent="0.25">
      <c r="A172" s="31"/>
      <c r="B172" s="31"/>
      <c r="C172" s="31"/>
      <c r="D172" s="38"/>
      <c r="E172" s="31"/>
      <c r="F172" s="31"/>
    </row>
    <row r="173" spans="1:6" ht="14.25" customHeight="1" x14ac:dyDescent="0.25">
      <c r="A173" s="31"/>
      <c r="B173" s="31"/>
      <c r="C173" s="31"/>
      <c r="D173" s="38"/>
      <c r="E173" s="31"/>
      <c r="F173" s="31"/>
    </row>
    <row r="174" spans="1:6" ht="14.25" customHeight="1" x14ac:dyDescent="0.25">
      <c r="A174" s="31"/>
      <c r="B174" s="31"/>
      <c r="C174" s="31"/>
      <c r="D174" s="38"/>
      <c r="E174" s="31"/>
      <c r="F174" s="31"/>
    </row>
    <row r="175" spans="1:6" ht="14.25" customHeight="1" x14ac:dyDescent="0.25">
      <c r="A175" s="31"/>
      <c r="B175" s="31"/>
      <c r="C175" s="31"/>
      <c r="D175" s="38"/>
      <c r="E175" s="31"/>
      <c r="F175" s="31"/>
    </row>
    <row r="176" spans="1:6" ht="14.25" customHeight="1" x14ac:dyDescent="0.25">
      <c r="A176" s="31"/>
      <c r="B176" s="31"/>
      <c r="C176" s="31"/>
      <c r="D176" s="38"/>
      <c r="E176" s="31"/>
      <c r="F176" s="31"/>
    </row>
    <row r="177" spans="1:6" ht="14.25" customHeight="1" x14ac:dyDescent="0.25">
      <c r="A177" s="31"/>
      <c r="B177" s="31"/>
      <c r="C177" s="31"/>
      <c r="D177" s="38"/>
      <c r="E177" s="31"/>
      <c r="F177" s="31"/>
    </row>
    <row r="178" spans="1:6" ht="14.25" customHeight="1" x14ac:dyDescent="0.25">
      <c r="A178" s="31"/>
      <c r="B178" s="31"/>
      <c r="C178" s="31"/>
      <c r="D178" s="38"/>
      <c r="E178" s="31"/>
      <c r="F178" s="31"/>
    </row>
    <row r="179" spans="1:6" ht="14.25" customHeight="1" x14ac:dyDescent="0.25">
      <c r="A179" s="31"/>
      <c r="B179" s="31"/>
      <c r="C179" s="31"/>
      <c r="D179" s="38"/>
      <c r="E179" s="31"/>
      <c r="F179" s="31"/>
    </row>
    <row r="180" spans="1:6" ht="14.25" customHeight="1" x14ac:dyDescent="0.25">
      <c r="A180" s="31"/>
      <c r="B180" s="31"/>
      <c r="C180" s="31"/>
      <c r="D180" s="38"/>
      <c r="E180" s="31"/>
      <c r="F180" s="31"/>
    </row>
    <row r="181" spans="1:6" ht="14.25" customHeight="1" x14ac:dyDescent="0.25">
      <c r="A181" s="31"/>
      <c r="B181" s="31"/>
      <c r="C181" s="31"/>
      <c r="D181" s="38"/>
      <c r="E181" s="31"/>
      <c r="F181" s="31"/>
    </row>
    <row r="182" spans="1:6" ht="14.25" customHeight="1" x14ac:dyDescent="0.25">
      <c r="A182" s="31"/>
      <c r="B182" s="31"/>
      <c r="C182" s="31"/>
      <c r="D182" s="38"/>
      <c r="E182" s="31"/>
      <c r="F182" s="31"/>
    </row>
    <row r="183" spans="1:6" ht="14.25" customHeight="1" x14ac:dyDescent="0.25">
      <c r="A183" s="31"/>
      <c r="B183" s="31"/>
      <c r="C183" s="31"/>
      <c r="D183" s="38"/>
      <c r="E183" s="31"/>
      <c r="F183" s="31"/>
    </row>
    <row r="184" spans="1:6" ht="14.25" customHeight="1" x14ac:dyDescent="0.25">
      <c r="A184" s="31"/>
      <c r="B184" s="31"/>
      <c r="C184" s="31"/>
      <c r="D184" s="38"/>
      <c r="E184" s="31"/>
      <c r="F184" s="31"/>
    </row>
    <row r="185" spans="1:6" ht="14.25" customHeight="1" x14ac:dyDescent="0.25">
      <c r="A185" s="31"/>
      <c r="B185" s="31"/>
      <c r="C185" s="31"/>
      <c r="D185" s="38"/>
      <c r="E185" s="31"/>
      <c r="F185" s="31"/>
    </row>
    <row r="186" spans="1:6" ht="14.25" customHeight="1" x14ac:dyDescent="0.25">
      <c r="A186" s="31"/>
      <c r="B186" s="31"/>
      <c r="C186" s="31"/>
      <c r="D186" s="38"/>
      <c r="E186" s="31"/>
      <c r="F186" s="31"/>
    </row>
    <row r="187" spans="1:6" ht="14.25" customHeight="1" x14ac:dyDescent="0.25">
      <c r="A187" s="31"/>
      <c r="B187" s="31"/>
      <c r="C187" s="31"/>
      <c r="D187" s="38"/>
      <c r="E187" s="31"/>
      <c r="F187" s="31"/>
    </row>
    <row r="188" spans="1:6" ht="14.25" customHeight="1" x14ac:dyDescent="0.25">
      <c r="A188" s="31"/>
      <c r="B188" s="31"/>
      <c r="C188" s="31"/>
      <c r="D188" s="38"/>
      <c r="E188" s="31"/>
      <c r="F188" s="31"/>
    </row>
    <row r="189" spans="1:6" ht="14.25" customHeight="1" x14ac:dyDescent="0.25">
      <c r="A189" s="31"/>
      <c r="B189" s="31"/>
      <c r="C189" s="31"/>
      <c r="D189" s="38"/>
      <c r="E189" s="31"/>
      <c r="F189" s="31"/>
    </row>
    <row r="190" spans="1:6" ht="14.25" customHeight="1" x14ac:dyDescent="0.25">
      <c r="A190" s="31"/>
      <c r="B190" s="31"/>
      <c r="C190" s="31"/>
      <c r="D190" s="38"/>
      <c r="E190" s="31"/>
      <c r="F190" s="31"/>
    </row>
    <row r="191" spans="1:6" ht="14.25" customHeight="1" x14ac:dyDescent="0.25">
      <c r="A191" s="31"/>
      <c r="B191" s="31"/>
      <c r="C191" s="31"/>
      <c r="D191" s="38"/>
      <c r="E191" s="31"/>
      <c r="F191" s="31"/>
    </row>
    <row r="192" spans="1:6" ht="14.25" customHeight="1" x14ac:dyDescent="0.25">
      <c r="A192" s="31"/>
      <c r="B192" s="31"/>
      <c r="C192" s="31"/>
      <c r="D192" s="38"/>
      <c r="E192" s="31"/>
      <c r="F192" s="31"/>
    </row>
    <row r="193" spans="1:6" ht="14.25" customHeight="1" x14ac:dyDescent="0.25">
      <c r="A193" s="31"/>
      <c r="B193" s="31"/>
      <c r="C193" s="31"/>
      <c r="D193" s="38"/>
      <c r="E193" s="31"/>
      <c r="F193" s="31"/>
    </row>
    <row r="194" spans="1:6" ht="14.25" customHeight="1" x14ac:dyDescent="0.25">
      <c r="A194" s="31"/>
      <c r="B194" s="31"/>
      <c r="C194" s="31"/>
      <c r="D194" s="38"/>
      <c r="E194" s="31"/>
      <c r="F194" s="31"/>
    </row>
    <row r="195" spans="1:6" ht="14.25" customHeight="1" x14ac:dyDescent="0.25">
      <c r="A195" s="31"/>
      <c r="B195" s="31"/>
      <c r="C195" s="31"/>
      <c r="D195" s="38"/>
      <c r="E195" s="31"/>
      <c r="F195" s="31"/>
    </row>
    <row r="196" spans="1:6" ht="14.25" customHeight="1" x14ac:dyDescent="0.25">
      <c r="A196" s="31"/>
      <c r="B196" s="31"/>
      <c r="C196" s="31"/>
      <c r="D196" s="38"/>
      <c r="E196" s="31"/>
      <c r="F196" s="31"/>
    </row>
    <row r="197" spans="1:6" ht="14.25" customHeight="1" x14ac:dyDescent="0.25">
      <c r="A197" s="31"/>
      <c r="B197" s="31"/>
      <c r="C197" s="31"/>
      <c r="D197" s="38"/>
      <c r="E197" s="31"/>
      <c r="F197" s="31"/>
    </row>
    <row r="198" spans="1:6" ht="14.25" customHeight="1" x14ac:dyDescent="0.25">
      <c r="A198" s="31"/>
      <c r="B198" s="31"/>
      <c r="C198" s="31"/>
      <c r="D198" s="38"/>
      <c r="E198" s="31"/>
      <c r="F198" s="31"/>
    </row>
    <row r="199" spans="1:6" ht="14.25" customHeight="1" x14ac:dyDescent="0.25">
      <c r="A199" s="31"/>
      <c r="B199" s="31"/>
      <c r="C199" s="31"/>
      <c r="D199" s="38"/>
      <c r="E199" s="31"/>
      <c r="F199" s="31"/>
    </row>
    <row r="200" spans="1:6" ht="14.25" customHeight="1" x14ac:dyDescent="0.25">
      <c r="A200" s="31"/>
      <c r="B200" s="31"/>
      <c r="C200" s="31"/>
      <c r="D200" s="38"/>
      <c r="E200" s="31"/>
      <c r="F200" s="31"/>
    </row>
    <row r="201" spans="1:6" ht="14.25" customHeight="1" x14ac:dyDescent="0.25">
      <c r="A201" s="31"/>
      <c r="B201" s="31"/>
      <c r="C201" s="31"/>
      <c r="D201" s="38"/>
      <c r="E201" s="31"/>
      <c r="F201" s="31"/>
    </row>
    <row r="202" spans="1:6" ht="14.25" customHeight="1" x14ac:dyDescent="0.25">
      <c r="A202" s="31"/>
      <c r="B202" s="31"/>
      <c r="C202" s="31"/>
      <c r="D202" s="38"/>
      <c r="E202" s="31"/>
      <c r="F202" s="31"/>
    </row>
    <row r="203" spans="1:6" ht="14.25" customHeight="1" x14ac:dyDescent="0.25">
      <c r="A203" s="31"/>
      <c r="B203" s="31"/>
      <c r="C203" s="31"/>
      <c r="D203" s="38"/>
      <c r="E203" s="31"/>
      <c r="F203" s="31"/>
    </row>
    <row r="204" spans="1:6" ht="14.25" customHeight="1" x14ac:dyDescent="0.25">
      <c r="A204" s="31"/>
      <c r="B204" s="31"/>
      <c r="C204" s="31"/>
      <c r="D204" s="38"/>
      <c r="E204" s="31"/>
      <c r="F204" s="31"/>
    </row>
    <row r="205" spans="1:6" ht="14.25" customHeight="1" x14ac:dyDescent="0.25">
      <c r="A205" s="31"/>
      <c r="B205" s="31"/>
      <c r="C205" s="31"/>
      <c r="D205" s="38"/>
      <c r="E205" s="31"/>
      <c r="F205" s="31"/>
    </row>
    <row r="206" spans="1:6" ht="14.25" customHeight="1" x14ac:dyDescent="0.25">
      <c r="A206" s="31"/>
      <c r="B206" s="31"/>
      <c r="C206" s="31"/>
      <c r="D206" s="38"/>
      <c r="E206" s="31"/>
      <c r="F206" s="31"/>
    </row>
    <row r="207" spans="1:6" ht="14.25" customHeight="1" x14ac:dyDescent="0.25">
      <c r="A207" s="31"/>
      <c r="B207" s="31"/>
      <c r="C207" s="31"/>
      <c r="D207" s="38"/>
      <c r="E207" s="31"/>
      <c r="F207" s="31"/>
    </row>
    <row r="208" spans="1:6" ht="14.25" customHeight="1" x14ac:dyDescent="0.25">
      <c r="A208" s="31"/>
      <c r="B208" s="31"/>
      <c r="C208" s="31"/>
      <c r="D208" s="38"/>
      <c r="E208" s="31"/>
      <c r="F208" s="31"/>
    </row>
    <row r="209" spans="1:6" ht="14.25" customHeight="1" x14ac:dyDescent="0.25">
      <c r="A209" s="31"/>
      <c r="B209" s="31"/>
      <c r="C209" s="31"/>
      <c r="D209" s="38"/>
      <c r="E209" s="31"/>
      <c r="F209" s="31"/>
    </row>
    <row r="210" spans="1:6" ht="14.25" customHeight="1" x14ac:dyDescent="0.25">
      <c r="A210" s="31"/>
      <c r="B210" s="31"/>
      <c r="C210" s="31"/>
      <c r="D210" s="38"/>
      <c r="E210" s="31"/>
      <c r="F210" s="31"/>
    </row>
    <row r="211" spans="1:6" ht="14.25" customHeight="1" x14ac:dyDescent="0.25">
      <c r="A211" s="31"/>
      <c r="B211" s="31"/>
      <c r="C211" s="31"/>
      <c r="D211" s="38"/>
      <c r="E211" s="31"/>
      <c r="F211" s="31"/>
    </row>
    <row r="212" spans="1:6" ht="14.25" customHeight="1" x14ac:dyDescent="0.25">
      <c r="A212" s="31"/>
      <c r="B212" s="31"/>
      <c r="C212" s="31"/>
      <c r="D212" s="38"/>
      <c r="E212" s="31"/>
      <c r="F212" s="31"/>
    </row>
    <row r="213" spans="1:6" ht="14.25" customHeight="1" x14ac:dyDescent="0.25">
      <c r="A213" s="31"/>
      <c r="B213" s="31"/>
      <c r="C213" s="31"/>
      <c r="D213" s="38"/>
      <c r="E213" s="31"/>
      <c r="F213" s="31"/>
    </row>
    <row r="214" spans="1:6" ht="14.25" customHeight="1" x14ac:dyDescent="0.25">
      <c r="A214" s="31"/>
      <c r="B214" s="31"/>
      <c r="C214" s="31"/>
      <c r="D214" s="38"/>
      <c r="E214" s="31"/>
      <c r="F214" s="31"/>
    </row>
    <row r="215" spans="1:6" ht="14.25" customHeight="1" x14ac:dyDescent="0.25">
      <c r="A215" s="31"/>
      <c r="B215" s="31"/>
      <c r="C215" s="31"/>
      <c r="D215" s="38"/>
      <c r="E215" s="31"/>
      <c r="F215" s="31"/>
    </row>
    <row r="216" spans="1:6" ht="14.25" customHeight="1" x14ac:dyDescent="0.25">
      <c r="A216" s="31"/>
      <c r="B216" s="31"/>
      <c r="C216" s="31"/>
      <c r="D216" s="38"/>
      <c r="E216" s="31"/>
      <c r="F216" s="31"/>
    </row>
    <row r="217" spans="1:6" ht="14.25" customHeight="1" x14ac:dyDescent="0.25">
      <c r="A217" s="31"/>
      <c r="B217" s="31"/>
      <c r="C217" s="31"/>
      <c r="D217" s="38"/>
      <c r="E217" s="31"/>
      <c r="F217" s="31"/>
    </row>
    <row r="218" spans="1:6" ht="14.25" customHeight="1" x14ac:dyDescent="0.25">
      <c r="A218" s="31"/>
      <c r="B218" s="31"/>
      <c r="C218" s="31"/>
      <c r="D218" s="38"/>
      <c r="E218" s="31"/>
      <c r="F218" s="31"/>
    </row>
    <row r="219" spans="1:6" ht="14.25" customHeight="1" x14ac:dyDescent="0.25">
      <c r="A219" s="31"/>
      <c r="B219" s="31"/>
      <c r="C219" s="31"/>
      <c r="D219" s="38"/>
      <c r="E219" s="31"/>
      <c r="F219" s="31"/>
    </row>
    <row r="220" spans="1:6" ht="14.25" customHeight="1" x14ac:dyDescent="0.25">
      <c r="A220" s="31"/>
      <c r="B220" s="31"/>
      <c r="C220" s="31"/>
      <c r="D220" s="38"/>
      <c r="E220" s="31"/>
      <c r="F220" s="31"/>
    </row>
    <row r="221" spans="1:6" ht="14.25" customHeight="1" x14ac:dyDescent="0.25">
      <c r="A221" s="31"/>
      <c r="B221" s="31"/>
      <c r="C221" s="31"/>
      <c r="D221" s="38"/>
      <c r="E221" s="31"/>
      <c r="F221" s="31"/>
    </row>
    <row r="222" spans="1:6" ht="14.25" customHeight="1" x14ac:dyDescent="0.25">
      <c r="A222" s="31"/>
      <c r="B222" s="31"/>
      <c r="C222" s="31"/>
      <c r="D222" s="38"/>
      <c r="E222" s="31"/>
      <c r="F222" s="31"/>
    </row>
    <row r="223" spans="1:6" ht="14.25" customHeight="1" x14ac:dyDescent="0.25">
      <c r="A223" s="31"/>
      <c r="B223" s="31"/>
      <c r="C223" s="31"/>
      <c r="D223" s="38"/>
      <c r="E223" s="31"/>
      <c r="F223" s="31"/>
    </row>
    <row r="224" spans="1:6" ht="14.25" customHeight="1" x14ac:dyDescent="0.25">
      <c r="A224" s="31"/>
      <c r="B224" s="31"/>
      <c r="C224" s="31"/>
      <c r="D224" s="38"/>
      <c r="E224" s="31"/>
      <c r="F224" s="31"/>
    </row>
    <row r="225" spans="1:6" ht="14.25" customHeight="1" x14ac:dyDescent="0.25">
      <c r="A225" s="31"/>
      <c r="B225" s="31"/>
      <c r="C225" s="31"/>
      <c r="D225" s="38"/>
      <c r="E225" s="31"/>
      <c r="F225" s="31"/>
    </row>
    <row r="226" spans="1:6" ht="14.25" customHeight="1" x14ac:dyDescent="0.25">
      <c r="A226" s="31"/>
      <c r="B226" s="31"/>
      <c r="C226" s="31"/>
      <c r="D226" s="38"/>
      <c r="E226" s="31"/>
      <c r="F226" s="31"/>
    </row>
    <row r="227" spans="1:6" ht="14.25" customHeight="1" x14ac:dyDescent="0.25">
      <c r="A227" s="31"/>
      <c r="B227" s="31"/>
      <c r="C227" s="31"/>
      <c r="D227" s="38"/>
      <c r="E227" s="31"/>
      <c r="F227" s="31"/>
    </row>
    <row r="228" spans="1:6" ht="14.25" customHeight="1" x14ac:dyDescent="0.25">
      <c r="A228" s="31"/>
      <c r="B228" s="31"/>
      <c r="C228" s="31"/>
      <c r="D228" s="38"/>
      <c r="E228" s="31"/>
      <c r="F228" s="31"/>
    </row>
    <row r="229" spans="1:6" ht="14.25" customHeight="1" x14ac:dyDescent="0.25">
      <c r="A229" s="31"/>
      <c r="B229" s="31"/>
      <c r="C229" s="31"/>
      <c r="D229" s="38"/>
      <c r="E229" s="31"/>
      <c r="F229" s="31"/>
    </row>
    <row r="230" spans="1:6" ht="14.25" customHeight="1" x14ac:dyDescent="0.25">
      <c r="A230" s="31"/>
      <c r="B230" s="31"/>
      <c r="C230" s="31"/>
      <c r="D230" s="38"/>
      <c r="E230" s="31"/>
      <c r="F230" s="31"/>
    </row>
    <row r="231" spans="1:6" ht="14.25" customHeight="1" x14ac:dyDescent="0.25">
      <c r="A231" s="31"/>
      <c r="B231" s="31"/>
      <c r="C231" s="31"/>
      <c r="D231" s="38"/>
      <c r="E231" s="31"/>
      <c r="F231" s="31"/>
    </row>
    <row r="232" spans="1:6" ht="14.25" customHeight="1" x14ac:dyDescent="0.25">
      <c r="A232" s="31"/>
      <c r="B232" s="31"/>
      <c r="C232" s="31"/>
      <c r="D232" s="38"/>
      <c r="E232" s="31"/>
      <c r="F232" s="31"/>
    </row>
    <row r="233" spans="1:6" ht="14.25" customHeight="1" x14ac:dyDescent="0.25">
      <c r="A233" s="31"/>
      <c r="B233" s="31"/>
      <c r="C233" s="31"/>
      <c r="D233" s="38"/>
      <c r="E233" s="31"/>
      <c r="F233" s="31"/>
    </row>
    <row r="234" spans="1:6" ht="14.25" customHeight="1" x14ac:dyDescent="0.25">
      <c r="A234" s="31"/>
      <c r="B234" s="31"/>
      <c r="C234" s="31"/>
      <c r="D234" s="38"/>
      <c r="E234" s="31"/>
      <c r="F234" s="31"/>
    </row>
    <row r="235" spans="1:6" ht="14.25" customHeight="1" x14ac:dyDescent="0.25">
      <c r="A235" s="31"/>
      <c r="B235" s="31"/>
      <c r="C235" s="31"/>
      <c r="D235" s="38"/>
      <c r="E235" s="31"/>
      <c r="F235" s="31"/>
    </row>
    <row r="236" spans="1:6" ht="14.25" customHeight="1" x14ac:dyDescent="0.25">
      <c r="A236" s="31"/>
      <c r="B236" s="31"/>
      <c r="C236" s="31"/>
      <c r="D236" s="38"/>
      <c r="E236" s="31"/>
      <c r="F236" s="31"/>
    </row>
    <row r="237" spans="1:6" ht="14.25" customHeight="1" x14ac:dyDescent="0.25">
      <c r="A237" s="31"/>
      <c r="B237" s="31"/>
      <c r="C237" s="31"/>
      <c r="D237" s="38"/>
      <c r="E237" s="31"/>
      <c r="F237" s="31"/>
    </row>
    <row r="238" spans="1:6" ht="14.25" customHeight="1" x14ac:dyDescent="0.25">
      <c r="A238" s="31"/>
      <c r="B238" s="31"/>
      <c r="C238" s="31"/>
      <c r="D238" s="38"/>
      <c r="E238" s="31"/>
      <c r="F238" s="31"/>
    </row>
    <row r="239" spans="1:6" ht="14.25" customHeight="1" x14ac:dyDescent="0.25">
      <c r="A239" s="31"/>
      <c r="B239" s="31"/>
      <c r="C239" s="31"/>
      <c r="D239" s="38"/>
      <c r="E239" s="31"/>
      <c r="F239" s="31"/>
    </row>
    <row r="240" spans="1:6" ht="14.25" customHeight="1" x14ac:dyDescent="0.25">
      <c r="A240" s="31"/>
      <c r="B240" s="31"/>
      <c r="C240" s="31"/>
      <c r="D240" s="38"/>
      <c r="E240" s="31"/>
      <c r="F240" s="31"/>
    </row>
    <row r="241" spans="1:6" ht="14.25" customHeight="1" x14ac:dyDescent="0.25">
      <c r="A241" s="31"/>
      <c r="B241" s="31"/>
      <c r="C241" s="31"/>
      <c r="D241" s="38"/>
      <c r="E241" s="31"/>
      <c r="F241" s="31"/>
    </row>
    <row r="242" spans="1:6" ht="14.25" customHeight="1" x14ac:dyDescent="0.25">
      <c r="A242" s="31"/>
      <c r="B242" s="31"/>
      <c r="C242" s="31"/>
      <c r="D242" s="38"/>
      <c r="E242" s="31"/>
      <c r="F242" s="31"/>
    </row>
    <row r="243" spans="1:6" ht="14.25" customHeight="1" x14ac:dyDescent="0.25">
      <c r="A243" s="31"/>
      <c r="B243" s="31"/>
      <c r="C243" s="31"/>
      <c r="D243" s="38"/>
      <c r="E243" s="31"/>
      <c r="F243" s="31"/>
    </row>
    <row r="244" spans="1:6" ht="14.25" customHeight="1" x14ac:dyDescent="0.25">
      <c r="A244" s="31"/>
      <c r="B244" s="31"/>
      <c r="C244" s="31"/>
      <c r="D244" s="38"/>
      <c r="E244" s="31"/>
      <c r="F244" s="31"/>
    </row>
    <row r="245" spans="1:6" ht="14.25" customHeight="1" x14ac:dyDescent="0.25">
      <c r="A245" s="31"/>
      <c r="B245" s="31"/>
      <c r="C245" s="31"/>
      <c r="D245" s="38"/>
      <c r="E245" s="31"/>
      <c r="F245" s="31"/>
    </row>
    <row r="246" spans="1:6" ht="14.25" customHeight="1" x14ac:dyDescent="0.25">
      <c r="A246" s="31"/>
      <c r="B246" s="31"/>
      <c r="C246" s="31"/>
      <c r="D246" s="38"/>
      <c r="E246" s="31"/>
      <c r="F246" s="31"/>
    </row>
    <row r="247" spans="1:6" ht="14.25" customHeight="1" x14ac:dyDescent="0.25">
      <c r="A247" s="31"/>
      <c r="B247" s="31"/>
      <c r="C247" s="31"/>
      <c r="D247" s="38"/>
      <c r="E247" s="31"/>
      <c r="F247" s="31"/>
    </row>
    <row r="248" spans="1:6" ht="14.25" customHeight="1" x14ac:dyDescent="0.25">
      <c r="A248" s="31"/>
      <c r="B248" s="31"/>
      <c r="C248" s="31"/>
      <c r="D248" s="38"/>
      <c r="E248" s="31"/>
      <c r="F248" s="31"/>
    </row>
    <row r="249" spans="1:6" ht="14.25" customHeight="1" x14ac:dyDescent="0.25">
      <c r="A249" s="31"/>
      <c r="B249" s="31"/>
      <c r="C249" s="31"/>
      <c r="D249" s="38"/>
      <c r="E249" s="31"/>
      <c r="F249" s="31"/>
    </row>
    <row r="250" spans="1:6" ht="14.25" customHeight="1" x14ac:dyDescent="0.25">
      <c r="A250" s="31"/>
      <c r="B250" s="31"/>
      <c r="C250" s="31"/>
      <c r="D250" s="38"/>
      <c r="E250" s="31"/>
      <c r="F250" s="31"/>
    </row>
    <row r="251" spans="1:6" ht="14.25" customHeight="1" x14ac:dyDescent="0.25">
      <c r="A251" s="31"/>
      <c r="B251" s="31"/>
      <c r="C251" s="31"/>
      <c r="D251" s="38"/>
      <c r="E251" s="31"/>
      <c r="F251" s="31"/>
    </row>
    <row r="252" spans="1:6" ht="14.25" customHeight="1" x14ac:dyDescent="0.25">
      <c r="A252" s="31"/>
      <c r="B252" s="31"/>
      <c r="C252" s="31"/>
      <c r="D252" s="38"/>
      <c r="E252" s="31"/>
      <c r="F252" s="31"/>
    </row>
    <row r="253" spans="1:6" ht="14.25" customHeight="1" x14ac:dyDescent="0.25">
      <c r="A253" s="31"/>
      <c r="B253" s="31"/>
      <c r="C253" s="31"/>
      <c r="D253" s="38"/>
      <c r="E253" s="31"/>
      <c r="F253" s="31"/>
    </row>
    <row r="254" spans="1:6" ht="14.25" customHeight="1" x14ac:dyDescent="0.25">
      <c r="A254" s="31"/>
      <c r="B254" s="31"/>
      <c r="C254" s="31"/>
      <c r="D254" s="38"/>
      <c r="E254" s="31"/>
      <c r="F254" s="31"/>
    </row>
    <row r="255" spans="1:6" ht="14.25" customHeight="1" x14ac:dyDescent="0.25">
      <c r="A255" s="31"/>
      <c r="B255" s="31"/>
      <c r="C255" s="31"/>
      <c r="D255" s="38"/>
      <c r="E255" s="31"/>
      <c r="F255" s="31"/>
    </row>
    <row r="256" spans="1:6" ht="14.25" customHeight="1" x14ac:dyDescent="0.25">
      <c r="A256" s="31"/>
      <c r="B256" s="31"/>
      <c r="C256" s="31"/>
      <c r="D256" s="38"/>
      <c r="E256" s="31"/>
      <c r="F256" s="31"/>
    </row>
    <row r="257" spans="1:6" ht="14.25" customHeight="1" x14ac:dyDescent="0.25">
      <c r="A257" s="31"/>
      <c r="B257" s="31"/>
      <c r="C257" s="31"/>
      <c r="D257" s="38"/>
      <c r="E257" s="31"/>
      <c r="F257" s="31"/>
    </row>
    <row r="258" spans="1:6" ht="14.25" customHeight="1" x14ac:dyDescent="0.25">
      <c r="A258" s="31"/>
      <c r="B258" s="31"/>
      <c r="C258" s="31"/>
      <c r="D258" s="38"/>
      <c r="E258" s="31"/>
      <c r="F258" s="31"/>
    </row>
    <row r="259" spans="1:6" ht="14.25" customHeight="1" x14ac:dyDescent="0.25">
      <c r="A259" s="31"/>
      <c r="B259" s="31"/>
      <c r="C259" s="31"/>
      <c r="D259" s="38"/>
      <c r="E259" s="31"/>
      <c r="F259" s="31"/>
    </row>
    <row r="260" spans="1:6" ht="14.25" customHeight="1" x14ac:dyDescent="0.25">
      <c r="A260" s="31"/>
      <c r="B260" s="31"/>
      <c r="C260" s="31"/>
      <c r="D260" s="38"/>
      <c r="E260" s="31"/>
      <c r="F260" s="31"/>
    </row>
    <row r="261" spans="1:6" ht="14.25" customHeight="1" x14ac:dyDescent="0.25">
      <c r="A261" s="31"/>
      <c r="B261" s="31"/>
      <c r="C261" s="31"/>
      <c r="D261" s="38"/>
      <c r="E261" s="31"/>
      <c r="F261" s="31"/>
    </row>
    <row r="262" spans="1:6" ht="14.25" customHeight="1" x14ac:dyDescent="0.25">
      <c r="A262" s="31"/>
      <c r="B262" s="31"/>
      <c r="C262" s="31"/>
      <c r="D262" s="38"/>
      <c r="E262" s="31"/>
      <c r="F262" s="31"/>
    </row>
    <row r="263" spans="1:6" ht="14.25" customHeight="1" x14ac:dyDescent="0.25">
      <c r="A263" s="31"/>
      <c r="B263" s="31"/>
      <c r="C263" s="31"/>
      <c r="D263" s="38"/>
      <c r="E263" s="31"/>
      <c r="F263" s="31"/>
    </row>
    <row r="264" spans="1:6" ht="14.25" customHeight="1" x14ac:dyDescent="0.25">
      <c r="A264" s="31"/>
      <c r="B264" s="31"/>
      <c r="C264" s="31"/>
      <c r="D264" s="38"/>
      <c r="E264" s="31"/>
      <c r="F264" s="31"/>
    </row>
    <row r="265" spans="1:6" ht="14.25" customHeight="1" x14ac:dyDescent="0.25">
      <c r="A265" s="31"/>
      <c r="B265" s="31"/>
      <c r="C265" s="31"/>
      <c r="D265" s="38"/>
      <c r="E265" s="31"/>
      <c r="F265" s="31"/>
    </row>
    <row r="266" spans="1:6" ht="14.25" customHeight="1" x14ac:dyDescent="0.25">
      <c r="A266" s="31"/>
      <c r="B266" s="31"/>
      <c r="C266" s="31"/>
      <c r="D266" s="38"/>
      <c r="E266" s="31"/>
      <c r="F266" s="31"/>
    </row>
    <row r="267" spans="1:6" ht="14.25" customHeight="1" x14ac:dyDescent="0.25">
      <c r="A267" s="31"/>
      <c r="B267" s="31"/>
      <c r="C267" s="31"/>
      <c r="D267" s="38"/>
      <c r="E267" s="31"/>
      <c r="F267" s="31"/>
    </row>
    <row r="268" spans="1:6" ht="14.25" customHeight="1" x14ac:dyDescent="0.25">
      <c r="A268" s="31"/>
      <c r="B268" s="31"/>
      <c r="C268" s="31"/>
      <c r="D268" s="38"/>
      <c r="E268" s="31"/>
      <c r="F268" s="31"/>
    </row>
    <row r="269" spans="1:6" ht="14.25" customHeight="1" x14ac:dyDescent="0.25">
      <c r="A269" s="31"/>
      <c r="B269" s="31"/>
      <c r="C269" s="31"/>
      <c r="D269" s="38"/>
      <c r="E269" s="31"/>
      <c r="F269" s="31"/>
    </row>
    <row r="270" spans="1:6" ht="14.25" customHeight="1" x14ac:dyDescent="0.25">
      <c r="A270" s="31"/>
      <c r="B270" s="31"/>
      <c r="C270" s="31"/>
      <c r="D270" s="38"/>
      <c r="E270" s="31"/>
      <c r="F270" s="31"/>
    </row>
    <row r="271" spans="1:6" ht="14.25" customHeight="1" x14ac:dyDescent="0.25">
      <c r="A271" s="31"/>
      <c r="B271" s="31"/>
      <c r="C271" s="31"/>
      <c r="D271" s="38"/>
      <c r="E271" s="31"/>
      <c r="F271" s="31"/>
    </row>
    <row r="272" spans="1:6" ht="14.25" customHeight="1" x14ac:dyDescent="0.25">
      <c r="A272" s="31"/>
      <c r="B272" s="31"/>
      <c r="C272" s="31"/>
      <c r="D272" s="38"/>
      <c r="E272" s="31"/>
      <c r="F272" s="31"/>
    </row>
    <row r="273" spans="1:6" ht="14.25" customHeight="1" x14ac:dyDescent="0.25">
      <c r="A273" s="31"/>
      <c r="B273" s="31"/>
      <c r="C273" s="31"/>
      <c r="D273" s="38"/>
      <c r="E273" s="31"/>
      <c r="F273" s="31"/>
    </row>
    <row r="274" spans="1:6" ht="14.25" customHeight="1" x14ac:dyDescent="0.25">
      <c r="A274" s="31"/>
      <c r="B274" s="31"/>
      <c r="C274" s="31"/>
      <c r="D274" s="38"/>
      <c r="E274" s="31"/>
      <c r="F274" s="31"/>
    </row>
    <row r="275" spans="1:6" ht="14.25" customHeight="1" x14ac:dyDescent="0.25">
      <c r="A275" s="31"/>
      <c r="B275" s="31"/>
      <c r="C275" s="31"/>
      <c r="D275" s="38"/>
      <c r="E275" s="31"/>
      <c r="F275" s="31"/>
    </row>
    <row r="276" spans="1:6" ht="14.25" customHeight="1" x14ac:dyDescent="0.25">
      <c r="A276" s="31"/>
      <c r="B276" s="31"/>
      <c r="C276" s="31"/>
      <c r="D276" s="38"/>
      <c r="E276" s="31"/>
      <c r="F276" s="31"/>
    </row>
    <row r="277" spans="1:6" ht="14.25" customHeight="1" x14ac:dyDescent="0.25">
      <c r="A277" s="31"/>
      <c r="B277" s="31"/>
      <c r="C277" s="31"/>
      <c r="D277" s="38"/>
      <c r="E277" s="31"/>
      <c r="F277" s="31"/>
    </row>
    <row r="278" spans="1:6" ht="14.25" customHeight="1" x14ac:dyDescent="0.25">
      <c r="A278" s="31"/>
      <c r="B278" s="31"/>
      <c r="C278" s="31"/>
      <c r="D278" s="38"/>
      <c r="E278" s="31"/>
      <c r="F278" s="31"/>
    </row>
    <row r="279" spans="1:6" ht="14.25" customHeight="1" x14ac:dyDescent="0.25">
      <c r="A279" s="31"/>
      <c r="B279" s="31"/>
      <c r="C279" s="31"/>
      <c r="D279" s="38"/>
      <c r="E279" s="31"/>
      <c r="F279" s="31"/>
    </row>
    <row r="280" spans="1:6" ht="14.25" customHeight="1" x14ac:dyDescent="0.25">
      <c r="A280" s="31"/>
      <c r="B280" s="31"/>
      <c r="C280" s="31"/>
      <c r="D280" s="38"/>
      <c r="E280" s="31"/>
      <c r="F280" s="31"/>
    </row>
    <row r="281" spans="1:6" ht="14.25" customHeight="1" x14ac:dyDescent="0.25">
      <c r="A281" s="31"/>
      <c r="B281" s="31"/>
      <c r="C281" s="31"/>
      <c r="D281" s="38"/>
      <c r="E281" s="31"/>
      <c r="F281" s="31"/>
    </row>
    <row r="282" spans="1:6" ht="14.25" customHeight="1" x14ac:dyDescent="0.25">
      <c r="A282" s="31"/>
      <c r="B282" s="31"/>
      <c r="C282" s="31"/>
      <c r="D282" s="38"/>
      <c r="E282" s="31"/>
      <c r="F282" s="31"/>
    </row>
    <row r="283" spans="1:6" ht="14.25" customHeight="1" x14ac:dyDescent="0.25">
      <c r="A283" s="31"/>
      <c r="B283" s="31"/>
      <c r="C283" s="31"/>
      <c r="D283" s="38"/>
      <c r="E283" s="31"/>
      <c r="F283" s="31"/>
    </row>
    <row r="284" spans="1:6" ht="14.25" customHeight="1" x14ac:dyDescent="0.25">
      <c r="A284" s="31"/>
      <c r="B284" s="31"/>
      <c r="C284" s="31"/>
      <c r="D284" s="38"/>
      <c r="E284" s="31"/>
      <c r="F284" s="31"/>
    </row>
    <row r="285" spans="1:6" ht="14.25" customHeight="1" x14ac:dyDescent="0.25">
      <c r="A285" s="31"/>
      <c r="B285" s="31"/>
      <c r="C285" s="31"/>
      <c r="D285" s="38"/>
      <c r="E285" s="31"/>
      <c r="F285" s="31"/>
    </row>
    <row r="286" spans="1:6" ht="14.25" customHeight="1" x14ac:dyDescent="0.25">
      <c r="A286" s="31"/>
      <c r="B286" s="31"/>
      <c r="C286" s="31"/>
      <c r="D286" s="38"/>
      <c r="E286" s="31"/>
      <c r="F286" s="31"/>
    </row>
    <row r="287" spans="1:6" ht="14.25" customHeight="1" x14ac:dyDescent="0.25">
      <c r="A287" s="31"/>
      <c r="B287" s="31"/>
      <c r="C287" s="31"/>
      <c r="D287" s="38"/>
      <c r="E287" s="31"/>
      <c r="F287" s="31"/>
    </row>
    <row r="288" spans="1:6" ht="14.25" customHeight="1" x14ac:dyDescent="0.25">
      <c r="A288" s="31"/>
      <c r="B288" s="31"/>
      <c r="C288" s="31"/>
      <c r="D288" s="38"/>
      <c r="E288" s="31"/>
      <c r="F288" s="31"/>
    </row>
    <row r="289" spans="1:6" ht="14.25" customHeight="1" x14ac:dyDescent="0.25">
      <c r="A289" s="31"/>
      <c r="B289" s="31"/>
      <c r="C289" s="31"/>
      <c r="D289" s="38"/>
      <c r="E289" s="31"/>
      <c r="F289" s="31"/>
    </row>
    <row r="290" spans="1:6" ht="14.25" customHeight="1" x14ac:dyDescent="0.25">
      <c r="A290" s="31"/>
      <c r="B290" s="31"/>
      <c r="C290" s="31"/>
      <c r="D290" s="38"/>
      <c r="E290" s="31"/>
      <c r="F290" s="31"/>
    </row>
    <row r="291" spans="1:6" ht="14.25" customHeight="1" x14ac:dyDescent="0.25">
      <c r="A291" s="31"/>
      <c r="B291" s="31"/>
      <c r="C291" s="31"/>
      <c r="D291" s="38"/>
      <c r="E291" s="31"/>
      <c r="F291" s="31"/>
    </row>
    <row r="292" spans="1:6" ht="14.25" customHeight="1" x14ac:dyDescent="0.25">
      <c r="A292" s="31"/>
      <c r="B292" s="31"/>
      <c r="C292" s="31"/>
      <c r="D292" s="38"/>
      <c r="E292" s="31"/>
      <c r="F292" s="31"/>
    </row>
    <row r="293" spans="1:6" ht="14.25" customHeight="1" x14ac:dyDescent="0.25">
      <c r="A293" s="31"/>
      <c r="B293" s="31"/>
      <c r="C293" s="31"/>
      <c r="D293" s="38"/>
      <c r="E293" s="31"/>
      <c r="F293" s="31"/>
    </row>
    <row r="294" spans="1:6" ht="14.25" customHeight="1" x14ac:dyDescent="0.25">
      <c r="A294" s="31"/>
      <c r="B294" s="31"/>
      <c r="C294" s="31"/>
      <c r="D294" s="38"/>
      <c r="E294" s="31"/>
      <c r="F294" s="31"/>
    </row>
    <row r="295" spans="1:6" ht="14.25" customHeight="1" x14ac:dyDescent="0.25">
      <c r="A295" s="31"/>
      <c r="B295" s="31"/>
      <c r="C295" s="31"/>
      <c r="D295" s="38"/>
      <c r="E295" s="31"/>
      <c r="F295" s="31"/>
    </row>
    <row r="296" spans="1:6" ht="14.25" customHeight="1" x14ac:dyDescent="0.25">
      <c r="A296" s="31"/>
      <c r="B296" s="31"/>
      <c r="C296" s="31"/>
      <c r="D296" s="38"/>
      <c r="E296" s="31"/>
      <c r="F296" s="31"/>
    </row>
    <row r="297" spans="1:6" ht="14.25" customHeight="1" x14ac:dyDescent="0.25">
      <c r="A297" s="31"/>
      <c r="B297" s="31"/>
      <c r="C297" s="31"/>
      <c r="D297" s="38"/>
      <c r="E297" s="31"/>
      <c r="F297" s="31"/>
    </row>
    <row r="298" spans="1:6" ht="14.25" customHeight="1" x14ac:dyDescent="0.25">
      <c r="A298" s="31"/>
      <c r="B298" s="31"/>
      <c r="C298" s="31"/>
      <c r="D298" s="38"/>
      <c r="E298" s="31"/>
      <c r="F298" s="31"/>
    </row>
    <row r="299" spans="1:6" ht="14.25" customHeight="1" x14ac:dyDescent="0.25">
      <c r="A299" s="31"/>
      <c r="B299" s="31"/>
      <c r="C299" s="31"/>
      <c r="D299" s="38"/>
      <c r="E299" s="31"/>
      <c r="F299" s="31"/>
    </row>
    <row r="300" spans="1:6" ht="14.25" customHeight="1" x14ac:dyDescent="0.25">
      <c r="A300" s="31"/>
      <c r="B300" s="31"/>
      <c r="C300" s="31"/>
      <c r="D300" s="38"/>
      <c r="E300" s="31"/>
      <c r="F300" s="31"/>
    </row>
    <row r="301" spans="1:6" ht="14.25" customHeight="1" x14ac:dyDescent="0.25">
      <c r="A301" s="31"/>
      <c r="B301" s="31"/>
      <c r="C301" s="31"/>
      <c r="D301" s="38"/>
      <c r="E301" s="31"/>
      <c r="F301" s="31"/>
    </row>
    <row r="302" spans="1:6" ht="14.25" customHeight="1" x14ac:dyDescent="0.25">
      <c r="A302" s="31"/>
      <c r="B302" s="31"/>
      <c r="C302" s="31"/>
      <c r="D302" s="38"/>
      <c r="E302" s="31"/>
      <c r="F302" s="31"/>
    </row>
    <row r="303" spans="1:6" ht="14.25" customHeight="1" x14ac:dyDescent="0.25">
      <c r="A303" s="31"/>
      <c r="B303" s="31"/>
      <c r="C303" s="31"/>
      <c r="D303" s="38"/>
      <c r="E303" s="31"/>
      <c r="F303" s="31"/>
    </row>
    <row r="304" spans="1:6" ht="14.25" customHeight="1" x14ac:dyDescent="0.25">
      <c r="A304" s="31"/>
      <c r="B304" s="31"/>
      <c r="C304" s="31"/>
      <c r="D304" s="38"/>
      <c r="E304" s="31"/>
      <c r="F304" s="31"/>
    </row>
    <row r="305" spans="1:6" ht="14.25" customHeight="1" x14ac:dyDescent="0.25">
      <c r="A305" s="31"/>
      <c r="B305" s="31"/>
      <c r="C305" s="31"/>
      <c r="D305" s="38"/>
      <c r="E305" s="31"/>
      <c r="F305" s="31"/>
    </row>
    <row r="306" spans="1:6" ht="14.25" customHeight="1" x14ac:dyDescent="0.25">
      <c r="A306" s="31"/>
      <c r="B306" s="31"/>
      <c r="C306" s="31"/>
      <c r="D306" s="38"/>
      <c r="E306" s="31"/>
      <c r="F306" s="31"/>
    </row>
    <row r="307" spans="1:6" ht="14.25" customHeight="1" x14ac:dyDescent="0.25">
      <c r="A307" s="31"/>
      <c r="B307" s="31"/>
      <c r="C307" s="31"/>
      <c r="D307" s="38"/>
      <c r="E307" s="31"/>
      <c r="F307" s="31"/>
    </row>
    <row r="308" spans="1:6" ht="14.25" customHeight="1" x14ac:dyDescent="0.25">
      <c r="A308" s="31"/>
      <c r="B308" s="31"/>
      <c r="C308" s="31"/>
      <c r="D308" s="38"/>
      <c r="E308" s="31"/>
      <c r="F308" s="31"/>
    </row>
    <row r="309" spans="1:6" ht="14.25" customHeight="1" x14ac:dyDescent="0.25">
      <c r="A309" s="31"/>
      <c r="B309" s="31"/>
      <c r="C309" s="31"/>
      <c r="D309" s="38"/>
      <c r="E309" s="31"/>
      <c r="F309" s="31"/>
    </row>
    <row r="310" spans="1:6" ht="14.25" customHeight="1" x14ac:dyDescent="0.25">
      <c r="A310" s="31"/>
      <c r="B310" s="31"/>
      <c r="C310" s="31"/>
      <c r="D310" s="38"/>
      <c r="E310" s="31"/>
      <c r="F310" s="31"/>
    </row>
    <row r="311" spans="1:6" ht="14.25" customHeight="1" x14ac:dyDescent="0.25">
      <c r="A311" s="31"/>
      <c r="B311" s="31"/>
      <c r="C311" s="31"/>
      <c r="D311" s="38"/>
      <c r="E311" s="31"/>
      <c r="F311" s="31"/>
    </row>
    <row r="312" spans="1:6" ht="14.25" customHeight="1" x14ac:dyDescent="0.25">
      <c r="A312" s="31"/>
      <c r="B312" s="31"/>
      <c r="C312" s="31"/>
      <c r="D312" s="38"/>
      <c r="E312" s="31"/>
      <c r="F312" s="31"/>
    </row>
    <row r="313" spans="1:6" ht="14.25" customHeight="1" x14ac:dyDescent="0.25">
      <c r="A313" s="31"/>
      <c r="B313" s="31"/>
      <c r="C313" s="31"/>
      <c r="D313" s="38"/>
      <c r="E313" s="31"/>
      <c r="F313" s="31"/>
    </row>
    <row r="314" spans="1:6" ht="14.25" customHeight="1" x14ac:dyDescent="0.25">
      <c r="A314" s="31"/>
      <c r="B314" s="31"/>
      <c r="C314" s="31"/>
      <c r="D314" s="38"/>
      <c r="E314" s="31"/>
      <c r="F314" s="31"/>
    </row>
    <row r="315" spans="1:6" ht="14.25" customHeight="1" x14ac:dyDescent="0.25">
      <c r="A315" s="31"/>
      <c r="B315" s="31"/>
      <c r="C315" s="31"/>
      <c r="D315" s="38"/>
      <c r="E315" s="31"/>
      <c r="F315" s="31"/>
    </row>
    <row r="316" spans="1:6" ht="14.25" customHeight="1" x14ac:dyDescent="0.25">
      <c r="A316" s="31"/>
      <c r="B316" s="31"/>
      <c r="C316" s="31"/>
      <c r="D316" s="38"/>
      <c r="E316" s="31"/>
      <c r="F316" s="31"/>
    </row>
    <row r="317" spans="1:6" ht="14.25" customHeight="1" x14ac:dyDescent="0.25">
      <c r="A317" s="31"/>
      <c r="B317" s="31"/>
      <c r="C317" s="31"/>
      <c r="D317" s="38"/>
      <c r="E317" s="31"/>
      <c r="F317" s="31"/>
    </row>
    <row r="318" spans="1:6" ht="14.25" customHeight="1" x14ac:dyDescent="0.25">
      <c r="A318" s="31"/>
      <c r="B318" s="31"/>
      <c r="C318" s="31"/>
      <c r="D318" s="38"/>
      <c r="E318" s="31"/>
      <c r="F318" s="31"/>
    </row>
    <row r="319" spans="1:6" ht="14.25" customHeight="1" x14ac:dyDescent="0.25">
      <c r="A319" s="31"/>
      <c r="B319" s="31"/>
      <c r="C319" s="31"/>
      <c r="D319" s="38"/>
      <c r="E319" s="31"/>
      <c r="F319" s="31"/>
    </row>
    <row r="320" spans="1:6" ht="14.25" customHeight="1" x14ac:dyDescent="0.25">
      <c r="A320" s="31"/>
      <c r="B320" s="31"/>
      <c r="C320" s="31"/>
      <c r="D320" s="38"/>
      <c r="E320" s="31"/>
      <c r="F320" s="31"/>
    </row>
    <row r="321" spans="1:6" ht="14.25" customHeight="1" x14ac:dyDescent="0.25">
      <c r="A321" s="31"/>
      <c r="B321" s="31"/>
      <c r="C321" s="31"/>
      <c r="D321" s="38"/>
      <c r="E321" s="31"/>
      <c r="F321" s="31"/>
    </row>
    <row r="322" spans="1:6" ht="14.25" customHeight="1" x14ac:dyDescent="0.25">
      <c r="A322" s="31"/>
      <c r="B322" s="31"/>
      <c r="C322" s="31"/>
      <c r="D322" s="38"/>
      <c r="E322" s="31"/>
      <c r="F322" s="31"/>
    </row>
    <row r="323" spans="1:6" ht="14.25" customHeight="1" x14ac:dyDescent="0.25">
      <c r="A323" s="31"/>
      <c r="B323" s="31"/>
      <c r="C323" s="31"/>
      <c r="D323" s="38"/>
      <c r="E323" s="31"/>
      <c r="F323" s="31"/>
    </row>
    <row r="324" spans="1:6" ht="14.25" customHeight="1" x14ac:dyDescent="0.25">
      <c r="A324" s="31"/>
      <c r="B324" s="31"/>
      <c r="C324" s="31"/>
      <c r="D324" s="38"/>
      <c r="E324" s="31"/>
      <c r="F324" s="31"/>
    </row>
    <row r="325" spans="1:6" ht="14.25" customHeight="1" x14ac:dyDescent="0.25">
      <c r="A325" s="31"/>
      <c r="B325" s="31"/>
      <c r="C325" s="31"/>
      <c r="D325" s="38"/>
      <c r="E325" s="31"/>
      <c r="F325" s="31"/>
    </row>
    <row r="326" spans="1:6" ht="14.25" customHeight="1" x14ac:dyDescent="0.25">
      <c r="A326" s="31"/>
      <c r="B326" s="31"/>
      <c r="C326" s="31"/>
      <c r="D326" s="38"/>
      <c r="E326" s="31"/>
      <c r="F326" s="31"/>
    </row>
    <row r="327" spans="1:6" ht="14.25" customHeight="1" x14ac:dyDescent="0.25">
      <c r="A327" s="31"/>
      <c r="B327" s="31"/>
      <c r="C327" s="31"/>
      <c r="D327" s="38"/>
      <c r="E327" s="31"/>
      <c r="F327" s="31"/>
    </row>
    <row r="328" spans="1:6" ht="14.25" customHeight="1" x14ac:dyDescent="0.25">
      <c r="A328" s="31"/>
      <c r="B328" s="31"/>
      <c r="C328" s="31"/>
      <c r="D328" s="38"/>
      <c r="E328" s="31"/>
      <c r="F328" s="31"/>
    </row>
    <row r="329" spans="1:6" ht="14.25" customHeight="1" x14ac:dyDescent="0.25">
      <c r="A329" s="31"/>
      <c r="B329" s="31"/>
      <c r="C329" s="31"/>
      <c r="D329" s="38"/>
      <c r="E329" s="31"/>
      <c r="F329" s="31"/>
    </row>
    <row r="330" spans="1:6" ht="14.25" customHeight="1" x14ac:dyDescent="0.25">
      <c r="A330" s="31"/>
      <c r="B330" s="31"/>
      <c r="C330" s="31"/>
      <c r="D330" s="38"/>
      <c r="E330" s="31"/>
      <c r="F330" s="31"/>
    </row>
    <row r="331" spans="1:6" ht="14.25" customHeight="1" x14ac:dyDescent="0.25">
      <c r="A331" s="31"/>
      <c r="B331" s="31"/>
      <c r="C331" s="31"/>
      <c r="D331" s="38"/>
      <c r="E331" s="31"/>
      <c r="F331" s="31"/>
    </row>
    <row r="332" spans="1:6" ht="14.25" customHeight="1" x14ac:dyDescent="0.25">
      <c r="A332" s="31"/>
      <c r="B332" s="31"/>
      <c r="C332" s="31"/>
      <c r="D332" s="38"/>
      <c r="E332" s="31"/>
      <c r="F332" s="31"/>
    </row>
    <row r="333" spans="1:6" ht="14.25" customHeight="1" x14ac:dyDescent="0.25">
      <c r="A333" s="31"/>
      <c r="B333" s="31"/>
      <c r="C333" s="31"/>
      <c r="D333" s="38"/>
      <c r="E333" s="31"/>
      <c r="F333" s="31"/>
    </row>
    <row r="334" spans="1:6" ht="14.25" customHeight="1" x14ac:dyDescent="0.25">
      <c r="A334" s="31"/>
      <c r="B334" s="31"/>
      <c r="C334" s="31"/>
      <c r="D334" s="38"/>
      <c r="E334" s="31"/>
      <c r="F334" s="31"/>
    </row>
    <row r="335" spans="1:6" ht="14.25" customHeight="1" x14ac:dyDescent="0.25">
      <c r="A335" s="31"/>
      <c r="B335" s="31"/>
      <c r="C335" s="31"/>
      <c r="D335" s="38"/>
      <c r="E335" s="31"/>
      <c r="F335" s="31"/>
    </row>
    <row r="336" spans="1:6" ht="14.25" customHeight="1" x14ac:dyDescent="0.25">
      <c r="A336" s="31"/>
      <c r="B336" s="31"/>
      <c r="C336" s="31"/>
      <c r="D336" s="38"/>
      <c r="E336" s="31"/>
      <c r="F336" s="31"/>
    </row>
    <row r="337" spans="1:6" ht="14.25" customHeight="1" x14ac:dyDescent="0.25">
      <c r="A337" s="31"/>
      <c r="B337" s="31"/>
      <c r="C337" s="31"/>
      <c r="D337" s="38"/>
      <c r="E337" s="31"/>
      <c r="F337" s="31"/>
    </row>
    <row r="338" spans="1:6" ht="14.25" customHeight="1" x14ac:dyDescent="0.25">
      <c r="A338" s="31"/>
      <c r="B338" s="31"/>
      <c r="C338" s="31"/>
      <c r="D338" s="38"/>
      <c r="E338" s="31"/>
      <c r="F338" s="31"/>
    </row>
    <row r="339" spans="1:6" ht="14.25" customHeight="1" x14ac:dyDescent="0.25">
      <c r="A339" s="31"/>
      <c r="B339" s="31"/>
      <c r="C339" s="31"/>
      <c r="D339" s="38"/>
      <c r="E339" s="31"/>
      <c r="F339" s="31"/>
    </row>
    <row r="340" spans="1:6" ht="14.25" customHeight="1" x14ac:dyDescent="0.25">
      <c r="A340" s="31"/>
      <c r="B340" s="31"/>
      <c r="C340" s="31"/>
      <c r="D340" s="38"/>
      <c r="E340" s="31"/>
      <c r="F340" s="31"/>
    </row>
    <row r="341" spans="1:6" ht="14.25" customHeight="1" x14ac:dyDescent="0.25">
      <c r="A341" s="31"/>
      <c r="B341" s="31"/>
      <c r="C341" s="31"/>
      <c r="D341" s="38"/>
      <c r="E341" s="31"/>
      <c r="F341" s="31"/>
    </row>
    <row r="342" spans="1:6" ht="14.25" customHeight="1" x14ac:dyDescent="0.25">
      <c r="A342" s="31"/>
      <c r="B342" s="31"/>
      <c r="C342" s="31"/>
      <c r="D342" s="38"/>
      <c r="E342" s="31"/>
      <c r="F342" s="31"/>
    </row>
    <row r="343" spans="1:6" ht="14.25" customHeight="1" x14ac:dyDescent="0.25">
      <c r="A343" s="31"/>
      <c r="B343" s="31"/>
      <c r="C343" s="31"/>
      <c r="D343" s="38"/>
      <c r="E343" s="31"/>
      <c r="F343" s="31"/>
    </row>
    <row r="344" spans="1:6" ht="14.25" customHeight="1" x14ac:dyDescent="0.25">
      <c r="A344" s="31"/>
      <c r="B344" s="31"/>
      <c r="C344" s="31"/>
      <c r="D344" s="38"/>
      <c r="E344" s="31"/>
      <c r="F344" s="31"/>
    </row>
    <row r="345" spans="1:6" ht="14.25" customHeight="1" x14ac:dyDescent="0.25">
      <c r="A345" s="31"/>
      <c r="B345" s="31"/>
      <c r="C345" s="31"/>
      <c r="D345" s="38"/>
      <c r="E345" s="31"/>
      <c r="F345" s="31"/>
    </row>
    <row r="346" spans="1:6" ht="14.25" customHeight="1" x14ac:dyDescent="0.25">
      <c r="A346" s="31"/>
      <c r="B346" s="31"/>
      <c r="C346" s="31"/>
      <c r="D346" s="38"/>
      <c r="E346" s="31"/>
      <c r="F346" s="31"/>
    </row>
    <row r="347" spans="1:6" ht="14.25" customHeight="1" x14ac:dyDescent="0.25">
      <c r="A347" s="31"/>
      <c r="B347" s="31"/>
      <c r="C347" s="31"/>
      <c r="D347" s="38"/>
      <c r="E347" s="31"/>
      <c r="F347" s="31"/>
    </row>
    <row r="348" spans="1:6" ht="14.25" customHeight="1" x14ac:dyDescent="0.25">
      <c r="A348" s="31"/>
      <c r="B348" s="31"/>
      <c r="C348" s="31"/>
      <c r="D348" s="38"/>
      <c r="E348" s="31"/>
      <c r="F348" s="31"/>
    </row>
    <row r="349" spans="1:6" ht="14.25" customHeight="1" x14ac:dyDescent="0.25">
      <c r="A349" s="31"/>
      <c r="B349" s="31"/>
      <c r="C349" s="31"/>
      <c r="D349" s="38"/>
      <c r="E349" s="31"/>
      <c r="F349" s="31"/>
    </row>
    <row r="350" spans="1:6" ht="14.25" customHeight="1" x14ac:dyDescent="0.25">
      <c r="A350" s="31"/>
      <c r="B350" s="31"/>
      <c r="C350" s="31"/>
      <c r="D350" s="38"/>
      <c r="E350" s="31"/>
      <c r="F350" s="31"/>
    </row>
    <row r="351" spans="1:6" ht="14.25" customHeight="1" x14ac:dyDescent="0.25">
      <c r="A351" s="31"/>
      <c r="B351" s="31"/>
      <c r="C351" s="31"/>
      <c r="D351" s="38"/>
      <c r="E351" s="31"/>
      <c r="F351" s="31"/>
    </row>
    <row r="352" spans="1:6" ht="14.25" customHeight="1" x14ac:dyDescent="0.25">
      <c r="A352" s="31"/>
      <c r="B352" s="31"/>
      <c r="C352" s="31"/>
      <c r="D352" s="38"/>
      <c r="E352" s="31"/>
      <c r="F352" s="31"/>
    </row>
    <row r="353" spans="1:6" ht="14.25" customHeight="1" x14ac:dyDescent="0.25">
      <c r="A353" s="31"/>
      <c r="B353" s="31"/>
      <c r="C353" s="31"/>
      <c r="D353" s="38"/>
      <c r="E353" s="31"/>
      <c r="F353" s="31"/>
    </row>
    <row r="354" spans="1:6" ht="14.25" customHeight="1" x14ac:dyDescent="0.25">
      <c r="A354" s="31"/>
      <c r="B354" s="31"/>
      <c r="C354" s="31"/>
      <c r="D354" s="38"/>
      <c r="E354" s="31"/>
      <c r="F354" s="31"/>
    </row>
    <row r="355" spans="1:6" ht="14.25" customHeight="1" x14ac:dyDescent="0.25">
      <c r="A355" s="31"/>
      <c r="B355" s="31"/>
      <c r="C355" s="31"/>
      <c r="D355" s="38"/>
      <c r="E355" s="31"/>
      <c r="F355" s="31"/>
    </row>
    <row r="356" spans="1:6" ht="14.25" customHeight="1" x14ac:dyDescent="0.25">
      <c r="A356" s="31"/>
      <c r="B356" s="31"/>
      <c r="C356" s="31"/>
      <c r="D356" s="38"/>
      <c r="E356" s="31"/>
      <c r="F356" s="31"/>
    </row>
    <row r="357" spans="1:6" ht="14.25" customHeight="1" x14ac:dyDescent="0.25">
      <c r="A357" s="31"/>
      <c r="B357" s="31"/>
      <c r="C357" s="31"/>
      <c r="D357" s="38"/>
      <c r="E357" s="31"/>
      <c r="F357" s="31"/>
    </row>
    <row r="358" spans="1:6" ht="14.25" customHeight="1" x14ac:dyDescent="0.25">
      <c r="A358" s="31"/>
      <c r="B358" s="31"/>
      <c r="C358" s="31"/>
      <c r="D358" s="38"/>
      <c r="E358" s="31"/>
      <c r="F358" s="31"/>
    </row>
    <row r="359" spans="1:6" ht="14.25" customHeight="1" x14ac:dyDescent="0.25">
      <c r="A359" s="31"/>
      <c r="B359" s="31"/>
      <c r="C359" s="31"/>
      <c r="D359" s="38"/>
      <c r="E359" s="31"/>
      <c r="F359" s="31"/>
    </row>
    <row r="360" spans="1:6" ht="14.25" customHeight="1" x14ac:dyDescent="0.25">
      <c r="A360" s="31"/>
      <c r="B360" s="31"/>
      <c r="C360" s="31"/>
      <c r="D360" s="38"/>
      <c r="E360" s="31"/>
      <c r="F360" s="31"/>
    </row>
    <row r="361" spans="1:6" ht="14.25" customHeight="1" x14ac:dyDescent="0.25">
      <c r="A361" s="31"/>
      <c r="B361" s="31"/>
      <c r="C361" s="31"/>
      <c r="D361" s="38"/>
      <c r="E361" s="31"/>
      <c r="F361" s="31"/>
    </row>
    <row r="362" spans="1:6" ht="14.25" customHeight="1" x14ac:dyDescent="0.25">
      <c r="A362" s="31"/>
      <c r="B362" s="31"/>
      <c r="C362" s="31"/>
      <c r="D362" s="38"/>
      <c r="E362" s="31"/>
      <c r="F362" s="31"/>
    </row>
    <row r="363" spans="1:6" ht="14.25" customHeight="1" x14ac:dyDescent="0.25">
      <c r="A363" s="31"/>
      <c r="B363" s="31"/>
      <c r="C363" s="31"/>
      <c r="D363" s="38"/>
      <c r="E363" s="31"/>
      <c r="F363" s="31"/>
    </row>
    <row r="364" spans="1:6" ht="14.25" customHeight="1" x14ac:dyDescent="0.25">
      <c r="A364" s="31"/>
      <c r="B364" s="31"/>
      <c r="C364" s="31"/>
      <c r="D364" s="38"/>
      <c r="E364" s="31"/>
      <c r="F364" s="31"/>
    </row>
    <row r="365" spans="1:6" ht="14.25" customHeight="1" x14ac:dyDescent="0.25">
      <c r="A365" s="31"/>
      <c r="B365" s="31"/>
      <c r="C365" s="31"/>
      <c r="D365" s="38"/>
      <c r="E365" s="31"/>
      <c r="F365" s="31"/>
    </row>
    <row r="366" spans="1:6" ht="14.25" customHeight="1" x14ac:dyDescent="0.25">
      <c r="A366" s="31"/>
      <c r="B366" s="31"/>
      <c r="C366" s="31"/>
      <c r="D366" s="38"/>
      <c r="E366" s="31"/>
      <c r="F366" s="31"/>
    </row>
    <row r="367" spans="1:6" ht="14.25" customHeight="1" x14ac:dyDescent="0.25">
      <c r="A367" s="31"/>
      <c r="B367" s="31"/>
      <c r="C367" s="31"/>
      <c r="D367" s="38"/>
      <c r="E367" s="31"/>
      <c r="F367" s="31"/>
    </row>
    <row r="368" spans="1:6" ht="14.25" customHeight="1" x14ac:dyDescent="0.25">
      <c r="A368" s="31"/>
      <c r="B368" s="31"/>
      <c r="C368" s="31"/>
      <c r="D368" s="38"/>
      <c r="E368" s="31"/>
      <c r="F368" s="31"/>
    </row>
    <row r="369" spans="1:6" ht="14.25" customHeight="1" x14ac:dyDescent="0.25">
      <c r="A369" s="31"/>
      <c r="B369" s="31"/>
      <c r="C369" s="31"/>
      <c r="D369" s="38"/>
      <c r="E369" s="31"/>
      <c r="F369" s="31"/>
    </row>
    <row r="370" spans="1:6" ht="14.25" customHeight="1" x14ac:dyDescent="0.25">
      <c r="A370" s="31"/>
      <c r="B370" s="31"/>
      <c r="C370" s="31"/>
      <c r="D370" s="38"/>
      <c r="E370" s="31"/>
      <c r="F370" s="31"/>
    </row>
    <row r="371" spans="1:6" ht="14.25" customHeight="1" x14ac:dyDescent="0.25">
      <c r="A371" s="31"/>
      <c r="B371" s="31"/>
      <c r="C371" s="31"/>
      <c r="D371" s="38"/>
      <c r="E371" s="31"/>
      <c r="F371" s="31"/>
    </row>
    <row r="372" spans="1:6" ht="14.25" customHeight="1" x14ac:dyDescent="0.25">
      <c r="A372" s="31"/>
      <c r="B372" s="31"/>
      <c r="C372" s="31"/>
      <c r="D372" s="38"/>
      <c r="E372" s="31"/>
      <c r="F372" s="31"/>
    </row>
    <row r="373" spans="1:6" ht="14.25" customHeight="1" x14ac:dyDescent="0.25">
      <c r="A373" s="31"/>
      <c r="B373" s="31"/>
      <c r="C373" s="31"/>
      <c r="D373" s="38"/>
      <c r="E373" s="31"/>
      <c r="F373" s="31"/>
    </row>
    <row r="374" spans="1:6" ht="14.25" customHeight="1" x14ac:dyDescent="0.25">
      <c r="A374" s="31"/>
      <c r="B374" s="31"/>
      <c r="C374" s="31"/>
      <c r="D374" s="38"/>
      <c r="E374" s="31"/>
      <c r="F374" s="31"/>
    </row>
    <row r="375" spans="1:6" ht="14.25" customHeight="1" x14ac:dyDescent="0.25">
      <c r="A375" s="31"/>
      <c r="B375" s="31"/>
      <c r="C375" s="31"/>
      <c r="D375" s="38"/>
      <c r="E375" s="31"/>
      <c r="F375" s="31"/>
    </row>
    <row r="376" spans="1:6" ht="14.25" customHeight="1" x14ac:dyDescent="0.25">
      <c r="A376" s="31"/>
      <c r="B376" s="31"/>
      <c r="C376" s="31"/>
      <c r="D376" s="38"/>
      <c r="E376" s="31"/>
      <c r="F376" s="31"/>
    </row>
    <row r="377" spans="1:6" ht="14.25" customHeight="1" x14ac:dyDescent="0.25">
      <c r="A377" s="31"/>
      <c r="B377" s="31"/>
      <c r="C377" s="31"/>
      <c r="D377" s="38"/>
      <c r="E377" s="31"/>
      <c r="F377" s="31"/>
    </row>
    <row r="378" spans="1:6" ht="14.25" customHeight="1" x14ac:dyDescent="0.25">
      <c r="A378" s="31"/>
      <c r="B378" s="31"/>
      <c r="C378" s="31"/>
      <c r="D378" s="38"/>
      <c r="E378" s="31"/>
      <c r="F378" s="31"/>
    </row>
    <row r="379" spans="1:6" ht="14.25" customHeight="1" x14ac:dyDescent="0.25">
      <c r="A379" s="31"/>
      <c r="B379" s="31"/>
      <c r="C379" s="31"/>
      <c r="D379" s="38"/>
      <c r="E379" s="31"/>
      <c r="F379" s="31"/>
    </row>
    <row r="380" spans="1:6" ht="14.25" customHeight="1" x14ac:dyDescent="0.25">
      <c r="A380" s="31"/>
      <c r="B380" s="31"/>
      <c r="C380" s="31"/>
      <c r="D380" s="38"/>
      <c r="E380" s="31"/>
      <c r="F380" s="31"/>
    </row>
    <row r="381" spans="1:6" ht="14.25" customHeight="1" x14ac:dyDescent="0.25">
      <c r="D381" s="38"/>
    </row>
    <row r="382" spans="1:6" s="36" customFormat="1" ht="30" customHeight="1" x14ac:dyDescent="0.25">
      <c r="A382" s="35"/>
      <c r="B382" s="34"/>
      <c r="C382" s="33"/>
      <c r="D382" s="37"/>
      <c r="E382" s="37"/>
      <c r="F382" s="37"/>
    </row>
    <row r="383" spans="1:6" ht="14.25" customHeight="1" x14ac:dyDescent="0.25">
      <c r="D383" s="38"/>
    </row>
    <row r="384" spans="1:6" ht="14.25" customHeight="1" x14ac:dyDescent="0.25">
      <c r="D384" s="38"/>
    </row>
    <row r="385" spans="1:6" ht="14.25" customHeight="1" x14ac:dyDescent="0.25">
      <c r="D385" s="38"/>
    </row>
    <row r="386" spans="1:6" ht="14.25" customHeight="1" x14ac:dyDescent="0.25">
      <c r="D386" s="38"/>
    </row>
    <row r="387" spans="1:6" ht="14.25" customHeight="1" x14ac:dyDescent="0.25">
      <c r="D387" s="38"/>
    </row>
    <row r="388" spans="1:6" ht="14.25" customHeight="1" x14ac:dyDescent="0.25">
      <c r="D388" s="38"/>
    </row>
    <row r="389" spans="1:6" ht="14.25" customHeight="1" x14ac:dyDescent="0.25">
      <c r="D389" s="38"/>
    </row>
    <row r="391" spans="1:6" s="36" customFormat="1" ht="30" customHeight="1" x14ac:dyDescent="0.25">
      <c r="A391" s="35"/>
      <c r="B391" s="34"/>
      <c r="C391" s="33"/>
      <c r="D391" s="37"/>
      <c r="E391" s="37"/>
      <c r="F391" s="37"/>
    </row>
    <row r="392" spans="1:6" ht="13.15" customHeight="1" x14ac:dyDescent="0.25"/>
    <row r="397" spans="1:6" ht="13.15" customHeight="1" x14ac:dyDescent="0.25"/>
    <row r="399" spans="1:6" ht="13.15" customHeight="1" x14ac:dyDescent="0.25"/>
    <row r="403" ht="13.15" customHeight="1" x14ac:dyDescent="0.25"/>
    <row r="407" ht="13.15" customHeight="1" x14ac:dyDescent="0.25"/>
    <row r="415" ht="13.15" customHeight="1" x14ac:dyDescent="0.25"/>
  </sheetData>
  <mergeCells count="11">
    <mergeCell ref="C7:C8"/>
    <mergeCell ref="A2:C2"/>
    <mergeCell ref="A32:B32"/>
    <mergeCell ref="A5:A7"/>
    <mergeCell ref="B5:B7"/>
    <mergeCell ref="C5:C6"/>
    <mergeCell ref="A33:B33"/>
    <mergeCell ref="A18:B18"/>
    <mergeCell ref="A25:B25"/>
    <mergeCell ref="A10:C10"/>
    <mergeCell ref="A11:B11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34"/>
  <sheetViews>
    <sheetView view="pageBreakPreview" zoomScale="70" zoomScaleNormal="100" zoomScaleSheetLayoutView="70" workbookViewId="0">
      <selection activeCell="I9" sqref="I9"/>
    </sheetView>
  </sheetViews>
  <sheetFormatPr defaultRowHeight="12.5" x14ac:dyDescent="0.25"/>
  <cols>
    <col min="1" max="1" width="4.453125" style="2" customWidth="1"/>
    <col min="2" max="2" width="46" style="3" customWidth="1"/>
    <col min="3" max="3" width="5.54296875" style="4" customWidth="1"/>
    <col min="4" max="4" width="7.26953125" style="4" customWidth="1"/>
    <col min="5" max="5" width="8.54296875" style="4" customWidth="1"/>
    <col min="6" max="6" width="11" style="4" customWidth="1"/>
    <col min="7" max="10" width="8.54296875" style="4" customWidth="1"/>
    <col min="11" max="11" width="11" style="4" customWidth="1"/>
    <col min="12" max="12" width="11.81640625" style="1" bestFit="1" customWidth="1"/>
    <col min="13" max="13" width="13.81640625" style="1" bestFit="1" customWidth="1"/>
    <col min="14" max="14" width="12.26953125" style="1" bestFit="1" customWidth="1"/>
    <col min="15" max="15" width="15.453125" customWidth="1"/>
    <col min="16" max="16" width="12.26953125" bestFit="1" customWidth="1"/>
    <col min="17" max="17" width="11.26953125" bestFit="1" customWidth="1"/>
  </cols>
  <sheetData>
    <row r="1" spans="1:15" ht="55.15" customHeight="1" x14ac:dyDescent="0.25">
      <c r="A1" s="252" t="s">
        <v>207</v>
      </c>
      <c r="B1" s="252"/>
      <c r="C1" s="252"/>
      <c r="D1" s="252"/>
      <c r="E1" s="120"/>
      <c r="F1" s="121"/>
      <c r="G1" s="121"/>
      <c r="H1" s="121"/>
      <c r="I1" s="253" t="s">
        <v>147</v>
      </c>
      <c r="J1" s="253"/>
      <c r="K1" s="253"/>
    </row>
    <row r="2" spans="1:15" ht="35.15" customHeight="1" x14ac:dyDescent="0.5">
      <c r="A2" s="254" t="s">
        <v>29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N2" s="26"/>
      <c r="O2" s="19"/>
    </row>
    <row r="3" spans="1:15" ht="25" x14ac:dyDescent="0.5">
      <c r="A3" s="254" t="s">
        <v>50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N3" s="26"/>
      <c r="O3" s="19"/>
    </row>
    <row r="4" spans="1:15" ht="25" x14ac:dyDescent="0.5">
      <c r="A4" s="254" t="s">
        <v>48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N4" s="26"/>
      <c r="O4" s="19"/>
    </row>
    <row r="5" spans="1:15" ht="13" x14ac:dyDescent="0.3">
      <c r="A5" s="14"/>
      <c r="B5" s="14"/>
      <c r="C5" s="14"/>
      <c r="D5" s="29"/>
      <c r="E5" s="95"/>
      <c r="F5" s="14"/>
      <c r="G5" s="14"/>
      <c r="H5" s="14"/>
      <c r="I5" s="7"/>
      <c r="J5" s="7"/>
      <c r="K5" s="14"/>
      <c r="N5" s="26"/>
      <c r="O5" s="19"/>
    </row>
    <row r="6" spans="1:15" ht="13.5" thickBot="1" x14ac:dyDescent="0.35">
      <c r="A6" s="6"/>
      <c r="B6" s="7"/>
      <c r="C6" s="7"/>
      <c r="D6" s="7"/>
      <c r="E6" s="7"/>
      <c r="F6" s="7"/>
      <c r="G6" s="7"/>
      <c r="H6" s="7" t="s">
        <v>41</v>
      </c>
      <c r="I6" s="7"/>
      <c r="J6" s="7"/>
      <c r="K6" s="7"/>
      <c r="N6" s="26"/>
      <c r="O6" s="19"/>
    </row>
    <row r="7" spans="1:15" s="9" customFormat="1" ht="13.15" customHeight="1" x14ac:dyDescent="0.25">
      <c r="A7" s="264" t="s">
        <v>0</v>
      </c>
      <c r="B7" s="257" t="s">
        <v>1</v>
      </c>
      <c r="C7" s="261" t="s">
        <v>6</v>
      </c>
      <c r="D7" s="261" t="s">
        <v>7</v>
      </c>
      <c r="E7" s="261" t="s">
        <v>23</v>
      </c>
      <c r="F7" s="259" t="s">
        <v>2</v>
      </c>
      <c r="G7" s="259" t="s">
        <v>3</v>
      </c>
      <c r="H7" s="259" t="s">
        <v>4</v>
      </c>
      <c r="I7" s="257" t="s">
        <v>15</v>
      </c>
      <c r="J7" s="257" t="s">
        <v>16</v>
      </c>
      <c r="K7" s="255" t="s">
        <v>5</v>
      </c>
      <c r="L7" s="8"/>
      <c r="M7" s="8"/>
      <c r="N7" s="26"/>
      <c r="O7" s="19"/>
    </row>
    <row r="8" spans="1:15" s="9" customFormat="1" ht="13" x14ac:dyDescent="0.25">
      <c r="A8" s="265"/>
      <c r="B8" s="258"/>
      <c r="C8" s="262"/>
      <c r="D8" s="262"/>
      <c r="E8" s="262"/>
      <c r="F8" s="260"/>
      <c r="G8" s="260"/>
      <c r="H8" s="260"/>
      <c r="I8" s="258"/>
      <c r="J8" s="258"/>
      <c r="K8" s="256"/>
      <c r="L8" s="8"/>
      <c r="M8" s="8"/>
      <c r="N8" s="26"/>
      <c r="O8" s="19"/>
    </row>
    <row r="9" spans="1:15" s="9" customFormat="1" ht="13" x14ac:dyDescent="0.25">
      <c r="A9" s="265"/>
      <c r="B9" s="258"/>
      <c r="C9" s="263"/>
      <c r="D9" s="263"/>
      <c r="E9" s="263"/>
      <c r="F9" s="218" t="s">
        <v>14</v>
      </c>
      <c r="G9" s="218" t="s">
        <v>14</v>
      </c>
      <c r="H9" s="218" t="s">
        <v>14</v>
      </c>
      <c r="I9" s="218" t="s">
        <v>14</v>
      </c>
      <c r="J9" s="218" t="s">
        <v>14</v>
      </c>
      <c r="K9" s="76" t="s">
        <v>14</v>
      </c>
      <c r="L9" s="8"/>
      <c r="M9" s="8"/>
      <c r="N9" s="26"/>
      <c r="O9" s="21"/>
    </row>
    <row r="10" spans="1:15" s="10" customFormat="1" ht="11.5" x14ac:dyDescent="0.25">
      <c r="A10" s="219" t="s">
        <v>28</v>
      </c>
      <c r="B10" s="18">
        <v>1</v>
      </c>
      <c r="C10" s="15" t="s">
        <v>25</v>
      </c>
      <c r="D10" s="18">
        <v>3</v>
      </c>
      <c r="E10" s="15" t="s">
        <v>9</v>
      </c>
      <c r="F10" s="18">
        <v>5</v>
      </c>
      <c r="G10" s="15" t="s">
        <v>10</v>
      </c>
      <c r="H10" s="18">
        <v>7</v>
      </c>
      <c r="I10" s="15">
        <v>8</v>
      </c>
      <c r="J10" s="15">
        <v>9</v>
      </c>
      <c r="K10" s="77" t="s">
        <v>27</v>
      </c>
      <c r="L10" s="8"/>
      <c r="M10" s="8"/>
      <c r="N10" s="26"/>
      <c r="O10" s="19"/>
    </row>
    <row r="11" spans="1:15" s="10" customFormat="1" x14ac:dyDescent="0.25">
      <c r="A11" s="219"/>
      <c r="B11" s="72" t="s">
        <v>54</v>
      </c>
      <c r="C11" s="218"/>
      <c r="D11" s="22"/>
      <c r="E11" s="23"/>
      <c r="F11" s="24"/>
      <c r="G11" s="24"/>
      <c r="H11" s="24"/>
      <c r="I11" s="25"/>
      <c r="J11" s="25"/>
      <c r="K11" s="78"/>
      <c r="L11" s="8"/>
      <c r="M11" s="113"/>
      <c r="N11" s="112"/>
      <c r="O11" s="27"/>
    </row>
    <row r="12" spans="1:15" s="12" customFormat="1" ht="25" x14ac:dyDescent="0.25">
      <c r="A12" s="79" t="s">
        <v>24</v>
      </c>
      <c r="B12" s="134" t="s">
        <v>51</v>
      </c>
      <c r="C12" s="73" t="s">
        <v>13</v>
      </c>
      <c r="D12" s="30">
        <v>6</v>
      </c>
      <c r="E12" s="100">
        <v>1500</v>
      </c>
      <c r="F12" s="24">
        <f t="shared" ref="F12:F14" si="0">D12*E12</f>
        <v>9000</v>
      </c>
      <c r="G12" s="24">
        <f>0</f>
        <v>0</v>
      </c>
      <c r="H12" s="24">
        <f>0</f>
        <v>0</v>
      </c>
      <c r="I12" s="24">
        <f>0</f>
        <v>0</v>
      </c>
      <c r="J12" s="24">
        <f>0</f>
        <v>0</v>
      </c>
      <c r="K12" s="78">
        <f t="shared" ref="K12:K15" si="1">F12+G12+H12+I12+J12</f>
        <v>9000</v>
      </c>
      <c r="L12" s="11"/>
      <c r="M12" s="11"/>
      <c r="N12" s="130"/>
      <c r="O12" s="21"/>
    </row>
    <row r="13" spans="1:15" s="12" customFormat="1" ht="29.25" customHeight="1" x14ac:dyDescent="0.25">
      <c r="A13" s="91" t="s">
        <v>25</v>
      </c>
      <c r="B13" s="134" t="s">
        <v>52</v>
      </c>
      <c r="C13" s="73" t="s">
        <v>13</v>
      </c>
      <c r="D13" s="30">
        <v>2</v>
      </c>
      <c r="E13" s="30">
        <v>500</v>
      </c>
      <c r="F13" s="24">
        <f>D13*E13</f>
        <v>1000</v>
      </c>
      <c r="G13" s="24">
        <v>0</v>
      </c>
      <c r="H13" s="24">
        <v>0</v>
      </c>
      <c r="I13" s="24">
        <v>0</v>
      </c>
      <c r="J13" s="24">
        <v>0</v>
      </c>
      <c r="K13" s="127">
        <f>F13+G13+H13+I13+J13</f>
        <v>1000</v>
      </c>
      <c r="L13" s="11"/>
      <c r="M13" s="11"/>
      <c r="N13" s="26"/>
      <c r="O13" s="21"/>
    </row>
    <row r="14" spans="1:15" s="12" customFormat="1" ht="23" x14ac:dyDescent="0.25">
      <c r="A14" s="79" t="s">
        <v>8</v>
      </c>
      <c r="B14" s="16" t="s">
        <v>53</v>
      </c>
      <c r="C14" s="73" t="s">
        <v>13</v>
      </c>
      <c r="D14" s="30">
        <v>8</v>
      </c>
      <c r="E14" s="100">
        <v>2000</v>
      </c>
      <c r="F14" s="24">
        <f t="shared" si="0"/>
        <v>16000</v>
      </c>
      <c r="G14" s="24">
        <f>0</f>
        <v>0</v>
      </c>
      <c r="H14" s="24">
        <f>0</f>
        <v>0</v>
      </c>
      <c r="I14" s="24">
        <f>0</f>
        <v>0</v>
      </c>
      <c r="J14" s="24">
        <f>0</f>
        <v>0</v>
      </c>
      <c r="K14" s="78">
        <f t="shared" si="1"/>
        <v>16000</v>
      </c>
      <c r="L14" s="11"/>
      <c r="M14" s="11"/>
      <c r="N14" s="130"/>
      <c r="O14" s="21"/>
    </row>
    <row r="15" spans="1:15" s="12" customFormat="1" ht="11.5" x14ac:dyDescent="0.25">
      <c r="A15" s="91" t="s">
        <v>9</v>
      </c>
      <c r="B15" s="16" t="s">
        <v>70</v>
      </c>
      <c r="C15" s="73" t="s">
        <v>13</v>
      </c>
      <c r="D15" s="30">
        <v>8</v>
      </c>
      <c r="E15" s="100">
        <f>49+487</f>
        <v>536</v>
      </c>
      <c r="F15" s="24">
        <v>0</v>
      </c>
      <c r="G15" s="24">
        <f>D15*49</f>
        <v>392</v>
      </c>
      <c r="H15" s="24">
        <f>D15*487</f>
        <v>3896</v>
      </c>
      <c r="I15" s="24">
        <f>0</f>
        <v>0</v>
      </c>
      <c r="J15" s="24">
        <f>0</f>
        <v>0</v>
      </c>
      <c r="K15" s="78">
        <f t="shared" si="1"/>
        <v>4288</v>
      </c>
      <c r="L15" s="11"/>
      <c r="M15" s="11"/>
      <c r="N15" s="130"/>
      <c r="O15" s="21"/>
    </row>
    <row r="16" spans="1:15" s="12" customFormat="1" ht="13.15" customHeight="1" thickBot="1" x14ac:dyDescent="0.3">
      <c r="A16" s="103"/>
      <c r="B16" s="104" t="s">
        <v>12</v>
      </c>
      <c r="C16" s="105"/>
      <c r="D16" s="106"/>
      <c r="E16" s="107"/>
      <c r="F16" s="124">
        <f t="shared" ref="F16:K16" si="2">ROUND(SUM(F12:F15),0)</f>
        <v>26000</v>
      </c>
      <c r="G16" s="124">
        <f t="shared" si="2"/>
        <v>392</v>
      </c>
      <c r="H16" s="124">
        <f t="shared" si="2"/>
        <v>3896</v>
      </c>
      <c r="I16" s="124">
        <f t="shared" si="2"/>
        <v>0</v>
      </c>
      <c r="J16" s="124">
        <f t="shared" si="2"/>
        <v>0</v>
      </c>
      <c r="K16" s="196">
        <f t="shared" si="2"/>
        <v>30288</v>
      </c>
      <c r="L16" s="11"/>
      <c r="M16" s="28">
        <f>SUM(F16:J16)</f>
        <v>30288</v>
      </c>
      <c r="N16" s="92"/>
    </row>
    <row r="17" spans="1:17" s="12" customFormat="1" ht="13.15" customHeight="1" x14ac:dyDescent="0.25">
      <c r="A17" s="20"/>
      <c r="B17" s="17"/>
      <c r="C17" s="74"/>
      <c r="D17" s="84"/>
      <c r="E17" s="75"/>
      <c r="F17" s="74"/>
      <c r="G17" s="74"/>
      <c r="H17" s="74"/>
      <c r="I17" s="4"/>
      <c r="J17" s="4"/>
      <c r="K17" s="74"/>
      <c r="L17" s="11"/>
      <c r="M17" s="11"/>
      <c r="N17" s="11"/>
    </row>
    <row r="18" spans="1:17" s="1" customFormat="1" ht="14.25" customHeight="1" x14ac:dyDescent="0.25">
      <c r="A18" s="2"/>
      <c r="B18" s="3"/>
      <c r="C18" s="4"/>
      <c r="D18" s="4"/>
      <c r="E18" s="4"/>
      <c r="F18" s="4"/>
      <c r="G18" s="4"/>
      <c r="H18" s="4"/>
      <c r="I18" s="4"/>
      <c r="J18" s="4"/>
      <c r="K18" s="4">
        <f>'[2]deviz obiect'!$K$10+'[2]deviz obiect'!$K$198+'[2]deviz obiect'!$K$249</f>
        <v>30288</v>
      </c>
      <c r="L18" s="13"/>
      <c r="O18"/>
      <c r="P18"/>
      <c r="Q18"/>
    </row>
    <row r="19" spans="1:17" s="1" customFormat="1" ht="14.25" customHeight="1" x14ac:dyDescent="0.3">
      <c r="A19" s="2"/>
      <c r="B19" s="3"/>
      <c r="C19" s="4"/>
      <c r="D19" s="132"/>
      <c r="E19" s="4"/>
      <c r="F19" s="4"/>
      <c r="G19" s="4"/>
      <c r="H19" s="4"/>
      <c r="I19" s="4"/>
      <c r="J19" s="4"/>
      <c r="K19" s="4">
        <f>K18+'[3]Reabilitare GA1'!K21+'[3]Reabilitare GA2'!K22+'[3]Reabilitare GA3'!K21+'[3]Ext Aductiune'!K20+'[3]Ext distrib'!K40</f>
        <v>2870590</v>
      </c>
      <c r="L19" s="13"/>
      <c r="O19"/>
      <c r="P19"/>
      <c r="Q19"/>
    </row>
    <row r="20" spans="1:17" s="1" customFormat="1" ht="14.25" customHeight="1" x14ac:dyDescent="0.25">
      <c r="A20" s="2"/>
      <c r="B20" s="3"/>
      <c r="C20" s="4"/>
      <c r="D20" s="131"/>
      <c r="E20" s="4"/>
      <c r="F20" s="4"/>
      <c r="G20" s="4"/>
      <c r="H20" s="4"/>
      <c r="I20" s="4"/>
      <c r="J20" s="4"/>
      <c r="K20" s="4"/>
      <c r="L20" s="13"/>
      <c r="O20"/>
      <c r="P20"/>
      <c r="Q20"/>
    </row>
    <row r="21" spans="1:17" s="1" customFormat="1" ht="14.25" customHeight="1" x14ac:dyDescent="0.3">
      <c r="A21" s="2"/>
      <c r="B21" s="3"/>
      <c r="C21" s="4"/>
      <c r="D21" s="132"/>
      <c r="E21" s="4"/>
      <c r="F21" s="4"/>
      <c r="G21" s="4"/>
      <c r="H21" s="4"/>
      <c r="I21" s="4"/>
      <c r="J21" s="4"/>
      <c r="K21" s="4"/>
      <c r="L21" s="13"/>
      <c r="O21"/>
      <c r="P21"/>
      <c r="Q21"/>
    </row>
    <row r="22" spans="1:17" s="1" customFormat="1" ht="14.25" customHeight="1" x14ac:dyDescent="0.25">
      <c r="A22" s="2"/>
      <c r="B22" s="3"/>
      <c r="C22" s="4"/>
      <c r="D22" s="4"/>
      <c r="E22" s="4"/>
      <c r="F22" s="4"/>
      <c r="G22" s="4"/>
      <c r="H22" s="4"/>
      <c r="I22" s="4"/>
      <c r="J22" s="4"/>
      <c r="K22" s="4"/>
      <c r="L22" s="13"/>
      <c r="O22"/>
      <c r="P22"/>
      <c r="Q22"/>
    </row>
    <row r="23" spans="1:17" s="1" customFormat="1" ht="14.25" customHeight="1" x14ac:dyDescent="0.25">
      <c r="A23" s="2"/>
      <c r="B23" s="3"/>
      <c r="C23" s="4"/>
      <c r="D23" s="4"/>
      <c r="E23" s="4"/>
      <c r="F23" s="4"/>
      <c r="G23" s="4"/>
      <c r="H23" s="4"/>
      <c r="I23" s="4"/>
      <c r="J23" s="4"/>
      <c r="K23" s="4"/>
      <c r="L23" s="13"/>
      <c r="O23"/>
      <c r="P23"/>
      <c r="Q23"/>
    </row>
    <row r="24" spans="1:17" s="1" customFormat="1" ht="14.25" customHeight="1" x14ac:dyDescent="0.25">
      <c r="A24" s="2"/>
      <c r="B24" s="3"/>
      <c r="C24" s="4"/>
      <c r="D24" s="4"/>
      <c r="E24" s="4"/>
      <c r="F24" s="4"/>
      <c r="G24" s="4"/>
      <c r="H24" s="4"/>
      <c r="I24" s="4"/>
      <c r="J24" s="4"/>
      <c r="K24" s="4"/>
      <c r="L24" s="13"/>
      <c r="O24"/>
      <c r="P24"/>
      <c r="Q24"/>
    </row>
    <row r="25" spans="1:17" s="1" customFormat="1" ht="14.25" customHeight="1" x14ac:dyDescent="0.25">
      <c r="A25" s="2"/>
      <c r="B25" s="3"/>
      <c r="C25" s="4"/>
      <c r="D25" s="4"/>
      <c r="E25" s="4"/>
      <c r="F25" s="4"/>
      <c r="G25" s="4"/>
      <c r="H25" s="4"/>
      <c r="I25" s="4"/>
      <c r="J25" s="4"/>
      <c r="K25" s="4"/>
      <c r="L25" s="13"/>
      <c r="O25"/>
      <c r="P25"/>
      <c r="Q25"/>
    </row>
    <row r="26" spans="1:17" s="1" customFormat="1" ht="14.25" customHeight="1" x14ac:dyDescent="0.25">
      <c r="A26" s="2"/>
      <c r="B26" s="3"/>
      <c r="C26" s="4"/>
      <c r="D26" s="4"/>
      <c r="E26" s="4"/>
      <c r="F26" s="4"/>
      <c r="G26" s="4"/>
      <c r="H26" s="4"/>
      <c r="I26" s="4"/>
      <c r="J26" s="4"/>
      <c r="K26" s="4"/>
      <c r="L26" s="13"/>
      <c r="O26"/>
      <c r="P26"/>
      <c r="Q26"/>
    </row>
    <row r="27" spans="1:17" s="1" customFormat="1" ht="14.25" customHeight="1" x14ac:dyDescent="0.25">
      <c r="A27" s="2"/>
      <c r="B27" s="3"/>
      <c r="C27" s="4"/>
      <c r="D27" s="4"/>
      <c r="E27" s="4"/>
      <c r="F27" s="4"/>
      <c r="G27" s="4"/>
      <c r="H27" s="4"/>
      <c r="I27" s="4"/>
      <c r="J27" s="4"/>
      <c r="K27" s="4"/>
      <c r="L27" s="13"/>
      <c r="O27"/>
      <c r="P27"/>
      <c r="Q27"/>
    </row>
    <row r="28" spans="1:17" s="1" customFormat="1" ht="14.25" customHeight="1" x14ac:dyDescent="0.25">
      <c r="A28" s="2"/>
      <c r="B28" s="3"/>
      <c r="C28" s="4"/>
      <c r="D28" s="4"/>
      <c r="E28" s="4"/>
      <c r="F28" s="4"/>
      <c r="G28" s="4"/>
      <c r="H28" s="4"/>
      <c r="I28" s="4"/>
      <c r="J28" s="4"/>
      <c r="K28" s="4"/>
      <c r="L28" s="13"/>
      <c r="O28"/>
      <c r="P28"/>
      <c r="Q28"/>
    </row>
    <row r="29" spans="1:17" s="1" customFormat="1" ht="14.25" customHeight="1" x14ac:dyDescent="0.25">
      <c r="A29" s="2"/>
      <c r="B29" s="3"/>
      <c r="C29" s="4"/>
      <c r="D29" s="4"/>
      <c r="E29" s="4"/>
      <c r="F29" s="4"/>
      <c r="G29" s="4"/>
      <c r="H29" s="4"/>
      <c r="I29" s="4"/>
      <c r="J29" s="4"/>
      <c r="K29" s="4"/>
      <c r="L29" s="13"/>
      <c r="O29"/>
      <c r="P29"/>
      <c r="Q29"/>
    </row>
    <row r="30" spans="1:17" s="1" customFormat="1" ht="14.25" customHeight="1" x14ac:dyDescent="0.25">
      <c r="A30" s="2"/>
      <c r="B30" s="3"/>
      <c r="C30" s="4"/>
      <c r="D30" s="4"/>
      <c r="E30" s="4"/>
      <c r="F30" s="4"/>
      <c r="G30" s="4"/>
      <c r="H30" s="4"/>
      <c r="I30" s="4"/>
      <c r="J30" s="4"/>
      <c r="K30" s="4"/>
      <c r="L30" s="13"/>
      <c r="O30"/>
      <c r="P30"/>
      <c r="Q30"/>
    </row>
    <row r="31" spans="1:17" s="1" customFormat="1" ht="14.25" customHeight="1" x14ac:dyDescent="0.25">
      <c r="A31" s="2"/>
      <c r="B31" s="3"/>
      <c r="C31" s="4"/>
      <c r="D31" s="4"/>
      <c r="E31" s="4"/>
      <c r="F31" s="4"/>
      <c r="G31" s="4"/>
      <c r="H31" s="4"/>
      <c r="I31" s="4"/>
      <c r="J31" s="4"/>
      <c r="K31" s="4"/>
      <c r="L31" s="13"/>
      <c r="O31"/>
      <c r="P31"/>
      <c r="Q31"/>
    </row>
    <row r="32" spans="1:17" s="1" customFormat="1" ht="14.25" customHeight="1" x14ac:dyDescent="0.25">
      <c r="A32" s="2"/>
      <c r="B32" s="3"/>
      <c r="C32" s="4"/>
      <c r="D32" s="4"/>
      <c r="E32" s="4"/>
      <c r="F32" s="4"/>
      <c r="G32" s="4"/>
      <c r="H32" s="4"/>
      <c r="I32" s="4"/>
      <c r="J32" s="4"/>
      <c r="K32" s="4"/>
      <c r="L32" s="13"/>
      <c r="O32"/>
      <c r="P32"/>
      <c r="Q32"/>
    </row>
    <row r="33" spans="1:17" s="1" customFormat="1" ht="14.25" customHeight="1" x14ac:dyDescent="0.25">
      <c r="A33" s="2"/>
      <c r="B33" s="3"/>
      <c r="C33" s="4"/>
      <c r="D33" s="4"/>
      <c r="E33" s="4"/>
      <c r="F33" s="4"/>
      <c r="G33" s="4"/>
      <c r="H33" s="4"/>
      <c r="I33" s="4"/>
      <c r="J33" s="4"/>
      <c r="K33" s="4"/>
      <c r="L33" s="13"/>
      <c r="O33"/>
      <c r="P33"/>
      <c r="Q33"/>
    </row>
    <row r="34" spans="1:17" s="1" customFormat="1" ht="14.25" customHeight="1" x14ac:dyDescent="0.25">
      <c r="A34" s="2"/>
      <c r="B34" s="3"/>
      <c r="C34" s="4"/>
      <c r="D34" s="4"/>
      <c r="E34" s="4"/>
      <c r="F34" s="4"/>
      <c r="G34" s="4"/>
      <c r="H34" s="4"/>
      <c r="I34" s="4"/>
      <c r="J34" s="4"/>
      <c r="K34" s="4"/>
      <c r="L34" s="13"/>
      <c r="O34"/>
      <c r="P34"/>
      <c r="Q34"/>
    </row>
    <row r="35" spans="1:17" s="1" customFormat="1" ht="14.25" customHeight="1" x14ac:dyDescent="0.25">
      <c r="A35" s="2"/>
      <c r="B35" s="3"/>
      <c r="C35" s="4"/>
      <c r="D35" s="4"/>
      <c r="E35" s="4"/>
      <c r="F35" s="4"/>
      <c r="G35" s="4"/>
      <c r="H35" s="4"/>
      <c r="I35" s="4"/>
      <c r="J35" s="4"/>
      <c r="K35" s="4"/>
      <c r="L35" s="13"/>
      <c r="O35"/>
      <c r="P35"/>
      <c r="Q35"/>
    </row>
    <row r="36" spans="1:17" s="1" customFormat="1" ht="14.25" customHeight="1" x14ac:dyDescent="0.25">
      <c r="A36" s="2"/>
      <c r="B36" s="3"/>
      <c r="C36" s="4"/>
      <c r="D36" s="4"/>
      <c r="E36" s="4"/>
      <c r="F36" s="4"/>
      <c r="G36" s="4"/>
      <c r="H36" s="4"/>
      <c r="I36" s="4"/>
      <c r="J36" s="4"/>
      <c r="K36" s="4"/>
      <c r="L36" s="13"/>
      <c r="O36"/>
      <c r="P36"/>
      <c r="Q36"/>
    </row>
    <row r="37" spans="1:17" s="1" customFormat="1" ht="14.25" customHeight="1" x14ac:dyDescent="0.25">
      <c r="A37" s="2"/>
      <c r="B37" s="3"/>
      <c r="C37" s="4"/>
      <c r="D37" s="4"/>
      <c r="E37" s="4"/>
      <c r="F37" s="4"/>
      <c r="G37" s="4"/>
      <c r="H37" s="4"/>
      <c r="I37" s="4"/>
      <c r="J37" s="4"/>
      <c r="K37" s="4"/>
      <c r="L37" s="13"/>
      <c r="O37"/>
      <c r="P37"/>
      <c r="Q37"/>
    </row>
    <row r="38" spans="1:17" s="1" customFormat="1" ht="14.25" customHeight="1" x14ac:dyDescent="0.25">
      <c r="A38" s="2"/>
      <c r="B38" s="3"/>
      <c r="C38" s="4"/>
      <c r="D38" s="4"/>
      <c r="E38" s="4"/>
      <c r="F38" s="4"/>
      <c r="G38" s="4"/>
      <c r="H38" s="4"/>
      <c r="I38" s="4"/>
      <c r="J38" s="4"/>
      <c r="K38" s="4"/>
      <c r="L38" s="13"/>
      <c r="O38"/>
      <c r="P38"/>
      <c r="Q38"/>
    </row>
    <row r="39" spans="1:17" s="1" customFormat="1" ht="14.25" customHeight="1" x14ac:dyDescent="0.25">
      <c r="A39" s="2"/>
      <c r="B39" s="3"/>
      <c r="C39" s="4"/>
      <c r="D39" s="4"/>
      <c r="E39" s="4"/>
      <c r="F39" s="4"/>
      <c r="G39" s="4"/>
      <c r="H39" s="4"/>
      <c r="I39" s="4"/>
      <c r="J39" s="4"/>
      <c r="K39" s="4"/>
      <c r="L39" s="13"/>
      <c r="O39"/>
      <c r="P39"/>
      <c r="Q39"/>
    </row>
    <row r="40" spans="1:17" s="1" customFormat="1" ht="14.25" customHeight="1" x14ac:dyDescent="0.25">
      <c r="A40" s="2"/>
      <c r="B40" s="3"/>
      <c r="C40" s="4"/>
      <c r="D40" s="4"/>
      <c r="E40" s="4"/>
      <c r="F40" s="4"/>
      <c r="G40" s="4"/>
      <c r="H40" s="4"/>
      <c r="I40" s="4"/>
      <c r="J40" s="4"/>
      <c r="K40" s="4"/>
      <c r="L40" s="13"/>
      <c r="O40"/>
      <c r="P40"/>
      <c r="Q40"/>
    </row>
    <row r="41" spans="1:17" s="1" customFormat="1" ht="14.25" customHeight="1" x14ac:dyDescent="0.25">
      <c r="A41" s="2"/>
      <c r="B41" s="3"/>
      <c r="C41" s="4"/>
      <c r="D41" s="4"/>
      <c r="E41" s="4"/>
      <c r="F41" s="4"/>
      <c r="G41" s="4"/>
      <c r="H41" s="4"/>
      <c r="I41" s="4"/>
      <c r="J41" s="4"/>
      <c r="K41" s="4"/>
      <c r="L41" s="13"/>
      <c r="O41"/>
      <c r="P41"/>
      <c r="Q41"/>
    </row>
    <row r="42" spans="1:17" s="1" customFormat="1" ht="14.25" customHeight="1" x14ac:dyDescent="0.25">
      <c r="A42" s="2"/>
      <c r="B42" s="3"/>
      <c r="C42" s="4"/>
      <c r="D42" s="4"/>
      <c r="E42" s="4"/>
      <c r="F42" s="4"/>
      <c r="G42" s="4"/>
      <c r="H42" s="4"/>
      <c r="I42" s="4"/>
      <c r="J42" s="4"/>
      <c r="K42" s="4"/>
      <c r="L42" s="13"/>
      <c r="O42"/>
      <c r="P42"/>
      <c r="Q42"/>
    </row>
    <row r="43" spans="1:17" s="1" customFormat="1" ht="14.25" customHeight="1" x14ac:dyDescent="0.25">
      <c r="A43" s="2"/>
      <c r="B43" s="3"/>
      <c r="C43" s="4"/>
      <c r="D43" s="4"/>
      <c r="E43" s="4"/>
      <c r="F43" s="4"/>
      <c r="G43" s="4"/>
      <c r="H43" s="4"/>
      <c r="I43" s="4"/>
      <c r="J43" s="4"/>
      <c r="K43" s="4"/>
      <c r="L43" s="13"/>
      <c r="O43"/>
      <c r="P43"/>
      <c r="Q43"/>
    </row>
    <row r="44" spans="1:17" s="1" customFormat="1" ht="14.25" customHeight="1" x14ac:dyDescent="0.25">
      <c r="A44" s="2"/>
      <c r="B44" s="3"/>
      <c r="C44" s="4"/>
      <c r="D44" s="4"/>
      <c r="E44" s="4"/>
      <c r="F44" s="4"/>
      <c r="G44" s="4"/>
      <c r="H44" s="4"/>
      <c r="I44" s="4"/>
      <c r="J44" s="4"/>
      <c r="K44" s="4"/>
      <c r="L44" s="13"/>
      <c r="O44"/>
      <c r="P44"/>
      <c r="Q44"/>
    </row>
    <row r="45" spans="1:17" s="1" customFormat="1" ht="14.25" customHeight="1" x14ac:dyDescent="0.25">
      <c r="A45" s="2"/>
      <c r="B45" s="3"/>
      <c r="C45" s="4"/>
      <c r="D45" s="4"/>
      <c r="E45" s="4"/>
      <c r="F45" s="4"/>
      <c r="G45" s="4"/>
      <c r="H45" s="4"/>
      <c r="I45" s="4"/>
      <c r="J45" s="4"/>
      <c r="K45" s="4"/>
      <c r="L45" s="13"/>
      <c r="O45"/>
      <c r="P45"/>
      <c r="Q45"/>
    </row>
    <row r="46" spans="1:17" s="1" customFormat="1" ht="14.25" customHeight="1" x14ac:dyDescent="0.25">
      <c r="A46" s="2"/>
      <c r="B46" s="3"/>
      <c r="C46" s="4"/>
      <c r="D46" s="4"/>
      <c r="E46" s="4"/>
      <c r="F46" s="4"/>
      <c r="G46" s="4"/>
      <c r="H46" s="4"/>
      <c r="I46" s="4"/>
      <c r="J46" s="4"/>
      <c r="K46" s="4"/>
      <c r="L46" s="13"/>
      <c r="O46"/>
      <c r="P46"/>
      <c r="Q46"/>
    </row>
    <row r="47" spans="1:17" s="1" customFormat="1" ht="14.25" customHeight="1" x14ac:dyDescent="0.25">
      <c r="A47" s="2"/>
      <c r="B47" s="3"/>
      <c r="C47" s="4"/>
      <c r="D47" s="4"/>
      <c r="E47" s="4"/>
      <c r="F47" s="4"/>
      <c r="G47" s="4"/>
      <c r="H47" s="4"/>
      <c r="I47" s="4"/>
      <c r="J47" s="4"/>
      <c r="K47" s="4"/>
      <c r="L47" s="13"/>
      <c r="O47"/>
      <c r="P47"/>
      <c r="Q47"/>
    </row>
    <row r="48" spans="1:17" s="1" customFormat="1" ht="14.25" customHeight="1" x14ac:dyDescent="0.25">
      <c r="A48" s="2"/>
      <c r="B48" s="3"/>
      <c r="C48" s="4"/>
      <c r="D48" s="4"/>
      <c r="E48" s="4"/>
      <c r="F48" s="4"/>
      <c r="G48" s="4"/>
      <c r="H48" s="4"/>
      <c r="I48" s="4"/>
      <c r="J48" s="4"/>
      <c r="K48" s="4"/>
      <c r="L48" s="13"/>
      <c r="O48"/>
      <c r="P48"/>
      <c r="Q48"/>
    </row>
    <row r="49" spans="1:17" s="1" customFormat="1" ht="14.25" customHeight="1" x14ac:dyDescent="0.25">
      <c r="A49" s="2"/>
      <c r="B49" s="3"/>
      <c r="C49" s="4"/>
      <c r="D49" s="4"/>
      <c r="E49" s="4"/>
      <c r="F49" s="4"/>
      <c r="G49" s="4"/>
      <c r="H49" s="4"/>
      <c r="I49" s="4"/>
      <c r="J49" s="4"/>
      <c r="K49" s="4"/>
      <c r="L49" s="13"/>
      <c r="O49"/>
      <c r="P49"/>
      <c r="Q49"/>
    </row>
    <row r="50" spans="1:17" s="1" customFormat="1" ht="14.25" customHeight="1" x14ac:dyDescent="0.25">
      <c r="A50" s="2"/>
      <c r="B50" s="3"/>
      <c r="C50" s="4"/>
      <c r="D50" s="4"/>
      <c r="E50" s="4"/>
      <c r="F50" s="4"/>
      <c r="G50" s="4"/>
      <c r="H50" s="4"/>
      <c r="I50" s="4"/>
      <c r="J50" s="4"/>
      <c r="K50" s="4"/>
      <c r="L50" s="13"/>
      <c r="O50"/>
      <c r="P50"/>
      <c r="Q50"/>
    </row>
    <row r="51" spans="1:17" s="1" customFormat="1" ht="14.25" customHeight="1" x14ac:dyDescent="0.25">
      <c r="A51" s="2"/>
      <c r="B51" s="3"/>
      <c r="C51" s="4"/>
      <c r="D51" s="4"/>
      <c r="E51" s="4"/>
      <c r="F51" s="4"/>
      <c r="G51" s="4"/>
      <c r="H51" s="4"/>
      <c r="I51" s="4"/>
      <c r="J51" s="4"/>
      <c r="K51" s="4"/>
      <c r="L51" s="13"/>
      <c r="O51"/>
      <c r="P51"/>
      <c r="Q51"/>
    </row>
    <row r="52" spans="1:17" s="1" customFormat="1" ht="14.25" customHeight="1" x14ac:dyDescent="0.25">
      <c r="A52" s="2"/>
      <c r="B52" s="3"/>
      <c r="C52" s="4"/>
      <c r="D52" s="4"/>
      <c r="E52" s="4"/>
      <c r="F52" s="4"/>
      <c r="G52" s="4"/>
      <c r="H52" s="4"/>
      <c r="I52" s="4"/>
      <c r="J52" s="4"/>
      <c r="K52" s="4"/>
      <c r="L52" s="13"/>
      <c r="O52"/>
      <c r="P52"/>
      <c r="Q52"/>
    </row>
    <row r="53" spans="1:17" s="1" customFormat="1" ht="14.25" customHeight="1" x14ac:dyDescent="0.25">
      <c r="A53" s="2"/>
      <c r="B53" s="3"/>
      <c r="C53" s="4"/>
      <c r="D53" s="4"/>
      <c r="E53" s="4"/>
      <c r="F53" s="4"/>
      <c r="G53" s="4"/>
      <c r="H53" s="4"/>
      <c r="I53" s="4"/>
      <c r="J53" s="4"/>
      <c r="K53" s="4"/>
      <c r="L53" s="13"/>
      <c r="O53"/>
      <c r="P53"/>
      <c r="Q53"/>
    </row>
    <row r="54" spans="1:17" s="1" customFormat="1" ht="14.25" customHeight="1" x14ac:dyDescent="0.25">
      <c r="A54" s="2"/>
      <c r="B54" s="3"/>
      <c r="C54" s="4"/>
      <c r="D54" s="4"/>
      <c r="E54" s="4"/>
      <c r="F54" s="4"/>
      <c r="G54" s="4"/>
      <c r="H54" s="4"/>
      <c r="I54" s="4"/>
      <c r="J54" s="4"/>
      <c r="K54" s="4"/>
      <c r="L54" s="13"/>
      <c r="O54"/>
      <c r="P54"/>
      <c r="Q54"/>
    </row>
    <row r="55" spans="1:17" s="1" customFormat="1" ht="14.25" customHeight="1" x14ac:dyDescent="0.25">
      <c r="A55" s="2"/>
      <c r="B55" s="3"/>
      <c r="C55" s="4"/>
      <c r="D55" s="4"/>
      <c r="E55" s="4"/>
      <c r="F55" s="4"/>
      <c r="G55" s="4"/>
      <c r="H55" s="4"/>
      <c r="I55" s="4"/>
      <c r="J55" s="4"/>
      <c r="K55" s="4"/>
      <c r="L55" s="13"/>
      <c r="O55"/>
      <c r="P55"/>
      <c r="Q55"/>
    </row>
    <row r="56" spans="1:17" s="1" customFormat="1" ht="14.25" customHeight="1" x14ac:dyDescent="0.25">
      <c r="A56" s="2"/>
      <c r="B56" s="3"/>
      <c r="C56" s="4"/>
      <c r="D56" s="4"/>
      <c r="E56" s="4"/>
      <c r="F56" s="4"/>
      <c r="G56" s="4"/>
      <c r="H56" s="4"/>
      <c r="I56" s="4"/>
      <c r="J56" s="4"/>
      <c r="K56" s="4"/>
      <c r="L56" s="13"/>
      <c r="O56"/>
      <c r="P56"/>
      <c r="Q56"/>
    </row>
    <row r="57" spans="1:17" s="1" customFormat="1" ht="14.25" customHeight="1" x14ac:dyDescent="0.25">
      <c r="A57" s="2"/>
      <c r="B57" s="3"/>
      <c r="C57" s="4"/>
      <c r="D57" s="4"/>
      <c r="E57" s="4"/>
      <c r="F57" s="4"/>
      <c r="G57" s="4"/>
      <c r="H57" s="4"/>
      <c r="I57" s="4"/>
      <c r="J57" s="4"/>
      <c r="K57" s="4"/>
      <c r="L57" s="13"/>
      <c r="O57"/>
      <c r="P57"/>
      <c r="Q57"/>
    </row>
    <row r="58" spans="1:17" s="1" customFormat="1" ht="14.25" customHeight="1" x14ac:dyDescent="0.25">
      <c r="A58" s="2"/>
      <c r="B58" s="3"/>
      <c r="C58" s="4"/>
      <c r="D58" s="4"/>
      <c r="E58" s="4"/>
      <c r="F58" s="4"/>
      <c r="G58" s="4"/>
      <c r="H58" s="4"/>
      <c r="I58" s="4"/>
      <c r="J58" s="4"/>
      <c r="K58" s="4"/>
      <c r="L58" s="13"/>
      <c r="O58"/>
      <c r="P58"/>
      <c r="Q58"/>
    </row>
    <row r="59" spans="1:17" s="1" customFormat="1" ht="14.25" customHeight="1" x14ac:dyDescent="0.25">
      <c r="A59" s="2"/>
      <c r="B59" s="3"/>
      <c r="C59" s="4"/>
      <c r="D59" s="4"/>
      <c r="E59" s="4"/>
      <c r="F59" s="4"/>
      <c r="G59" s="4"/>
      <c r="H59" s="4"/>
      <c r="I59" s="4"/>
      <c r="J59" s="4"/>
      <c r="K59" s="4"/>
      <c r="L59" s="13"/>
      <c r="O59"/>
      <c r="P59"/>
      <c r="Q59"/>
    </row>
    <row r="60" spans="1:17" s="1" customFormat="1" ht="14.25" customHeight="1" x14ac:dyDescent="0.25">
      <c r="A60" s="2"/>
      <c r="B60" s="3"/>
      <c r="C60" s="4"/>
      <c r="D60" s="4"/>
      <c r="E60" s="4"/>
      <c r="F60" s="4"/>
      <c r="G60" s="4"/>
      <c r="H60" s="4"/>
      <c r="I60" s="4"/>
      <c r="J60" s="4"/>
      <c r="K60" s="4"/>
      <c r="L60" s="13"/>
      <c r="O60"/>
      <c r="P60"/>
      <c r="Q60"/>
    </row>
    <row r="61" spans="1:17" s="1" customFormat="1" ht="14.25" customHeight="1" x14ac:dyDescent="0.25">
      <c r="A61" s="2"/>
      <c r="B61" s="3"/>
      <c r="C61" s="4"/>
      <c r="D61" s="4"/>
      <c r="E61" s="4"/>
      <c r="F61" s="4"/>
      <c r="G61" s="4"/>
      <c r="H61" s="4"/>
      <c r="I61" s="4"/>
      <c r="J61" s="4"/>
      <c r="K61" s="4"/>
      <c r="L61" s="13"/>
      <c r="O61"/>
      <c r="P61"/>
      <c r="Q61"/>
    </row>
    <row r="62" spans="1:17" s="1" customFormat="1" ht="14.25" customHeight="1" x14ac:dyDescent="0.25">
      <c r="A62" s="2"/>
      <c r="B62" s="3"/>
      <c r="C62" s="4"/>
      <c r="D62" s="4"/>
      <c r="E62" s="4"/>
      <c r="F62" s="4"/>
      <c r="G62" s="4"/>
      <c r="H62" s="4"/>
      <c r="I62" s="4"/>
      <c r="J62" s="4"/>
      <c r="K62" s="4"/>
      <c r="L62" s="13"/>
      <c r="O62"/>
      <c r="P62"/>
      <c r="Q62"/>
    </row>
    <row r="63" spans="1:17" s="1" customFormat="1" ht="14.25" customHeight="1" x14ac:dyDescent="0.25">
      <c r="A63" s="2"/>
      <c r="B63" s="3"/>
      <c r="C63" s="4"/>
      <c r="D63" s="4"/>
      <c r="E63" s="4"/>
      <c r="F63" s="4"/>
      <c r="G63" s="4"/>
      <c r="H63" s="4"/>
      <c r="I63" s="4"/>
      <c r="J63" s="4"/>
      <c r="K63" s="4"/>
      <c r="L63" s="13"/>
      <c r="O63"/>
      <c r="P63"/>
      <c r="Q63"/>
    </row>
    <row r="64" spans="1:17" s="1" customFormat="1" ht="14.25" customHeight="1" x14ac:dyDescent="0.25">
      <c r="A64" s="2"/>
      <c r="B64" s="3"/>
      <c r="C64" s="4"/>
      <c r="D64" s="4"/>
      <c r="E64" s="4"/>
      <c r="F64" s="4"/>
      <c r="G64" s="4"/>
      <c r="H64" s="4"/>
      <c r="I64" s="4"/>
      <c r="J64" s="4"/>
      <c r="K64" s="4"/>
      <c r="L64" s="13"/>
      <c r="O64"/>
      <c r="P64"/>
      <c r="Q64"/>
    </row>
    <row r="65" spans="1:17" s="1" customFormat="1" ht="14.25" customHeight="1" x14ac:dyDescent="0.25">
      <c r="A65" s="2"/>
      <c r="B65" s="3"/>
      <c r="C65" s="4"/>
      <c r="D65" s="4"/>
      <c r="E65" s="4"/>
      <c r="F65" s="4"/>
      <c r="G65" s="4"/>
      <c r="H65" s="4"/>
      <c r="I65" s="4"/>
      <c r="J65" s="4"/>
      <c r="K65" s="4"/>
      <c r="L65" s="13"/>
      <c r="O65"/>
      <c r="P65"/>
      <c r="Q65"/>
    </row>
    <row r="66" spans="1:17" s="1" customFormat="1" ht="14.25" customHeight="1" x14ac:dyDescent="0.25">
      <c r="A66" s="2"/>
      <c r="B66" s="3"/>
      <c r="C66" s="4"/>
      <c r="D66" s="4"/>
      <c r="E66" s="4"/>
      <c r="F66" s="4"/>
      <c r="G66" s="4"/>
      <c r="H66" s="4"/>
      <c r="I66" s="4"/>
      <c r="J66" s="4"/>
      <c r="K66" s="4"/>
      <c r="L66" s="13"/>
      <c r="O66"/>
      <c r="P66"/>
      <c r="Q66"/>
    </row>
    <row r="67" spans="1:17" s="1" customFormat="1" ht="14.25" customHeight="1" x14ac:dyDescent="0.25">
      <c r="A67" s="2"/>
      <c r="B67" s="3"/>
      <c r="C67" s="4"/>
      <c r="D67" s="4"/>
      <c r="E67" s="4"/>
      <c r="F67" s="4"/>
      <c r="G67" s="4"/>
      <c r="H67" s="4"/>
      <c r="I67" s="4"/>
      <c r="J67" s="4"/>
      <c r="K67" s="4"/>
      <c r="L67" s="13"/>
      <c r="O67"/>
      <c r="P67"/>
      <c r="Q67"/>
    </row>
    <row r="68" spans="1:17" s="1" customFormat="1" ht="14.25" customHeight="1" x14ac:dyDescent="0.25">
      <c r="A68" s="2"/>
      <c r="B68" s="3"/>
      <c r="C68" s="4"/>
      <c r="D68" s="4"/>
      <c r="E68" s="4"/>
      <c r="F68" s="4"/>
      <c r="G68" s="4"/>
      <c r="H68" s="4"/>
      <c r="I68" s="4"/>
      <c r="J68" s="4"/>
      <c r="K68" s="4"/>
      <c r="L68" s="13"/>
      <c r="O68"/>
      <c r="P68"/>
      <c r="Q68"/>
    </row>
    <row r="69" spans="1:17" s="1" customFormat="1" ht="14.25" customHeight="1" x14ac:dyDescent="0.25">
      <c r="A69" s="2"/>
      <c r="B69" s="3"/>
      <c r="C69" s="4"/>
      <c r="D69" s="4"/>
      <c r="E69" s="4"/>
      <c r="F69" s="4"/>
      <c r="G69" s="4"/>
      <c r="H69" s="4"/>
      <c r="I69" s="4"/>
      <c r="J69" s="4"/>
      <c r="K69" s="4"/>
      <c r="L69" s="13"/>
      <c r="O69"/>
      <c r="P69"/>
      <c r="Q69"/>
    </row>
    <row r="70" spans="1:17" s="1" customFormat="1" ht="14.25" customHeight="1" x14ac:dyDescent="0.25">
      <c r="A70" s="2"/>
      <c r="B70" s="3"/>
      <c r="C70" s="4"/>
      <c r="D70" s="4"/>
      <c r="E70" s="4"/>
      <c r="F70" s="4"/>
      <c r="G70" s="4"/>
      <c r="H70" s="4"/>
      <c r="I70" s="4"/>
      <c r="J70" s="4"/>
      <c r="K70" s="4"/>
      <c r="L70" s="13"/>
      <c r="O70"/>
      <c r="P70"/>
      <c r="Q70"/>
    </row>
    <row r="71" spans="1:17" s="1" customFormat="1" ht="14.25" customHeight="1" x14ac:dyDescent="0.25">
      <c r="A71" s="2"/>
      <c r="B71" s="3"/>
      <c r="C71" s="4"/>
      <c r="D71" s="4"/>
      <c r="E71" s="4"/>
      <c r="F71" s="4"/>
      <c r="G71" s="4"/>
      <c r="H71" s="4"/>
      <c r="I71" s="4"/>
      <c r="J71" s="4"/>
      <c r="K71" s="4"/>
      <c r="L71" s="13"/>
      <c r="O71"/>
      <c r="P71"/>
      <c r="Q71"/>
    </row>
    <row r="72" spans="1:17" s="1" customFormat="1" ht="14.25" customHeight="1" x14ac:dyDescent="0.25">
      <c r="A72" s="2"/>
      <c r="B72" s="3"/>
      <c r="C72" s="4"/>
      <c r="D72" s="4"/>
      <c r="E72" s="4"/>
      <c r="F72" s="4"/>
      <c r="G72" s="4"/>
      <c r="H72" s="4"/>
      <c r="I72" s="4"/>
      <c r="J72" s="4"/>
      <c r="K72" s="4"/>
      <c r="L72" s="13"/>
      <c r="O72"/>
      <c r="P72"/>
      <c r="Q72"/>
    </row>
    <row r="73" spans="1:17" s="1" customFormat="1" ht="14.25" customHeight="1" x14ac:dyDescent="0.25">
      <c r="A73" s="2"/>
      <c r="B73" s="3"/>
      <c r="C73" s="4"/>
      <c r="D73" s="4"/>
      <c r="E73" s="4"/>
      <c r="F73" s="4"/>
      <c r="G73" s="4"/>
      <c r="H73" s="4"/>
      <c r="I73" s="4"/>
      <c r="J73" s="4"/>
      <c r="K73" s="4"/>
      <c r="L73" s="13"/>
      <c r="O73"/>
      <c r="P73"/>
      <c r="Q73"/>
    </row>
    <row r="74" spans="1:17" s="1" customFormat="1" ht="14.25" customHeight="1" x14ac:dyDescent="0.25">
      <c r="A74" s="2"/>
      <c r="B74" s="3"/>
      <c r="C74" s="4"/>
      <c r="D74" s="4"/>
      <c r="E74" s="4"/>
      <c r="F74" s="4"/>
      <c r="G74" s="4"/>
      <c r="H74" s="4"/>
      <c r="I74" s="4"/>
      <c r="J74" s="4"/>
      <c r="K74" s="4"/>
      <c r="L74" s="13"/>
      <c r="O74"/>
      <c r="P74"/>
      <c r="Q74"/>
    </row>
    <row r="75" spans="1:17" s="1" customFormat="1" ht="14.25" customHeight="1" x14ac:dyDescent="0.25">
      <c r="A75" s="2"/>
      <c r="B75" s="3"/>
      <c r="C75" s="4"/>
      <c r="D75" s="4"/>
      <c r="E75" s="4"/>
      <c r="F75" s="4"/>
      <c r="G75" s="4"/>
      <c r="H75" s="4"/>
      <c r="I75" s="4"/>
      <c r="J75" s="4"/>
      <c r="K75" s="4"/>
      <c r="L75" s="13"/>
      <c r="O75"/>
      <c r="P75"/>
      <c r="Q75"/>
    </row>
    <row r="76" spans="1:17" s="1" customFormat="1" ht="14.25" customHeight="1" x14ac:dyDescent="0.25">
      <c r="A76" s="2"/>
      <c r="B76" s="3"/>
      <c r="C76" s="4"/>
      <c r="D76" s="4"/>
      <c r="E76" s="4"/>
      <c r="F76" s="4"/>
      <c r="G76" s="4"/>
      <c r="H76" s="4"/>
      <c r="I76" s="4"/>
      <c r="J76" s="4"/>
      <c r="K76" s="4"/>
      <c r="L76" s="13"/>
      <c r="O76"/>
      <c r="P76"/>
      <c r="Q76"/>
    </row>
    <row r="77" spans="1:17" s="1" customFormat="1" ht="14.25" customHeight="1" x14ac:dyDescent="0.25">
      <c r="A77" s="2"/>
      <c r="B77" s="3"/>
      <c r="C77" s="4"/>
      <c r="D77" s="4"/>
      <c r="E77" s="4"/>
      <c r="F77" s="4"/>
      <c r="G77" s="4"/>
      <c r="H77" s="4"/>
      <c r="I77" s="4"/>
      <c r="J77" s="4"/>
      <c r="K77" s="4"/>
      <c r="L77" s="13"/>
      <c r="O77"/>
      <c r="P77"/>
      <c r="Q77"/>
    </row>
    <row r="78" spans="1:17" s="1" customFormat="1" ht="14.25" customHeight="1" x14ac:dyDescent="0.25">
      <c r="A78" s="2"/>
      <c r="B78" s="3"/>
      <c r="C78" s="4"/>
      <c r="D78" s="4"/>
      <c r="E78" s="4"/>
      <c r="F78" s="4"/>
      <c r="G78" s="4"/>
      <c r="H78" s="4"/>
      <c r="I78" s="4"/>
      <c r="J78" s="4"/>
      <c r="K78" s="4"/>
      <c r="L78" s="13"/>
      <c r="O78"/>
      <c r="P78"/>
      <c r="Q78"/>
    </row>
    <row r="79" spans="1:17" s="1" customFormat="1" ht="14.25" customHeight="1" x14ac:dyDescent="0.25">
      <c r="A79" s="2"/>
      <c r="B79" s="3"/>
      <c r="C79" s="4"/>
      <c r="D79" s="4"/>
      <c r="E79" s="4"/>
      <c r="F79" s="4"/>
      <c r="G79" s="4"/>
      <c r="H79" s="4"/>
      <c r="I79" s="4"/>
      <c r="J79" s="4"/>
      <c r="K79" s="4"/>
      <c r="L79" s="13"/>
      <c r="O79"/>
      <c r="P79"/>
      <c r="Q79"/>
    </row>
    <row r="80" spans="1:17" s="1" customFormat="1" ht="14.25" customHeight="1" x14ac:dyDescent="0.25">
      <c r="A80" s="2"/>
      <c r="B80" s="3"/>
      <c r="C80" s="4"/>
      <c r="D80" s="4"/>
      <c r="E80" s="4"/>
      <c r="F80" s="4"/>
      <c r="G80" s="4"/>
      <c r="H80" s="4"/>
      <c r="I80" s="4"/>
      <c r="J80" s="4"/>
      <c r="K80" s="4"/>
      <c r="L80" s="13"/>
      <c r="O80"/>
      <c r="P80"/>
      <c r="Q80"/>
    </row>
    <row r="81" spans="1:17" s="1" customFormat="1" ht="14.25" customHeight="1" x14ac:dyDescent="0.25">
      <c r="A81" s="2"/>
      <c r="B81" s="3"/>
      <c r="C81" s="4"/>
      <c r="D81" s="4"/>
      <c r="E81" s="4"/>
      <c r="F81" s="4"/>
      <c r="G81" s="4"/>
      <c r="H81" s="4"/>
      <c r="I81" s="4"/>
      <c r="J81" s="4"/>
      <c r="K81" s="4"/>
      <c r="L81" s="13"/>
      <c r="O81"/>
      <c r="P81"/>
      <c r="Q81"/>
    </row>
    <row r="82" spans="1:17" s="1" customFormat="1" ht="14.25" customHeight="1" x14ac:dyDescent="0.25">
      <c r="A82" s="2"/>
      <c r="B82" s="3"/>
      <c r="C82" s="4"/>
      <c r="D82" s="4"/>
      <c r="E82" s="4"/>
      <c r="F82" s="4"/>
      <c r="G82" s="4"/>
      <c r="H82" s="4"/>
      <c r="I82" s="4"/>
      <c r="J82" s="4"/>
      <c r="K82" s="4"/>
      <c r="L82" s="13"/>
      <c r="O82"/>
      <c r="P82"/>
      <c r="Q82"/>
    </row>
    <row r="83" spans="1:17" s="1" customFormat="1" ht="14.25" customHeight="1" x14ac:dyDescent="0.25">
      <c r="A83" s="2"/>
      <c r="B83" s="3"/>
      <c r="C83" s="4"/>
      <c r="D83" s="4"/>
      <c r="E83" s="4"/>
      <c r="F83" s="4"/>
      <c r="G83" s="4"/>
      <c r="H83" s="4"/>
      <c r="I83" s="4"/>
      <c r="J83" s="4"/>
      <c r="K83" s="4"/>
      <c r="L83" s="13"/>
      <c r="O83"/>
      <c r="P83"/>
      <c r="Q83"/>
    </row>
    <row r="84" spans="1:17" s="1" customFormat="1" ht="14.25" customHeight="1" x14ac:dyDescent="0.25">
      <c r="A84" s="2"/>
      <c r="B84" s="3"/>
      <c r="C84" s="4"/>
      <c r="D84" s="4"/>
      <c r="E84" s="4"/>
      <c r="F84" s="4"/>
      <c r="G84" s="4"/>
      <c r="H84" s="4"/>
      <c r="I84" s="4"/>
      <c r="J84" s="4"/>
      <c r="K84" s="4"/>
      <c r="L84" s="13"/>
      <c r="O84"/>
      <c r="P84"/>
      <c r="Q84"/>
    </row>
    <row r="85" spans="1:17" s="1" customFormat="1" ht="14.25" customHeight="1" x14ac:dyDescent="0.25">
      <c r="A85" s="2"/>
      <c r="B85" s="3"/>
      <c r="C85" s="4"/>
      <c r="D85" s="4"/>
      <c r="E85" s="4"/>
      <c r="F85" s="4"/>
      <c r="G85" s="4"/>
      <c r="H85" s="4"/>
      <c r="I85" s="4"/>
      <c r="J85" s="4"/>
      <c r="K85" s="4"/>
      <c r="L85" s="13"/>
      <c r="O85"/>
      <c r="P85"/>
      <c r="Q85"/>
    </row>
    <row r="86" spans="1:17" s="1" customFormat="1" ht="14.25" customHeight="1" x14ac:dyDescent="0.25">
      <c r="A86" s="2"/>
      <c r="B86" s="3"/>
      <c r="C86" s="4"/>
      <c r="D86" s="4"/>
      <c r="E86" s="4"/>
      <c r="F86" s="4"/>
      <c r="G86" s="4"/>
      <c r="H86" s="4"/>
      <c r="I86" s="4"/>
      <c r="J86" s="4"/>
      <c r="K86" s="4"/>
      <c r="L86" s="13"/>
      <c r="O86"/>
      <c r="P86"/>
      <c r="Q86"/>
    </row>
    <row r="87" spans="1:17" s="1" customFormat="1" ht="14.25" customHeight="1" x14ac:dyDescent="0.25">
      <c r="A87" s="2"/>
      <c r="B87" s="3"/>
      <c r="C87" s="4"/>
      <c r="D87" s="4"/>
      <c r="E87" s="4"/>
      <c r="F87" s="4"/>
      <c r="G87" s="4"/>
      <c r="H87" s="4"/>
      <c r="I87" s="4"/>
      <c r="J87" s="4"/>
      <c r="K87" s="4"/>
      <c r="L87" s="13"/>
      <c r="O87"/>
      <c r="P87"/>
      <c r="Q87"/>
    </row>
    <row r="88" spans="1:17" s="1" customFormat="1" ht="14.25" customHeight="1" x14ac:dyDescent="0.25">
      <c r="A88" s="2"/>
      <c r="B88" s="3"/>
      <c r="C88" s="4"/>
      <c r="D88" s="4"/>
      <c r="E88" s="4"/>
      <c r="F88" s="4"/>
      <c r="G88" s="4"/>
      <c r="H88" s="4"/>
      <c r="I88" s="4"/>
      <c r="J88" s="4"/>
      <c r="K88" s="4"/>
      <c r="L88" s="13"/>
      <c r="O88"/>
      <c r="P88"/>
      <c r="Q88"/>
    </row>
    <row r="89" spans="1:17" s="1" customFormat="1" ht="14.25" customHeight="1" x14ac:dyDescent="0.25">
      <c r="A89" s="2"/>
      <c r="B89" s="3"/>
      <c r="C89" s="4"/>
      <c r="D89" s="4"/>
      <c r="E89" s="4"/>
      <c r="F89" s="4"/>
      <c r="G89" s="4"/>
      <c r="H89" s="4"/>
      <c r="I89" s="4"/>
      <c r="J89" s="4"/>
      <c r="K89" s="4"/>
      <c r="L89" s="13"/>
      <c r="O89"/>
      <c r="P89"/>
      <c r="Q89"/>
    </row>
    <row r="90" spans="1:17" s="1" customFormat="1" ht="14.25" customHeight="1" x14ac:dyDescent="0.25">
      <c r="A90" s="2"/>
      <c r="B90" s="3"/>
      <c r="C90" s="4"/>
      <c r="D90" s="4"/>
      <c r="E90" s="4"/>
      <c r="F90" s="4"/>
      <c r="G90" s="4"/>
      <c r="H90" s="4"/>
      <c r="I90" s="4"/>
      <c r="J90" s="4"/>
      <c r="K90" s="4"/>
      <c r="L90" s="13"/>
      <c r="O90"/>
      <c r="P90"/>
      <c r="Q90"/>
    </row>
    <row r="91" spans="1:17" s="1" customFormat="1" ht="14.25" customHeight="1" x14ac:dyDescent="0.25">
      <c r="A91" s="2"/>
      <c r="B91" s="3"/>
      <c r="C91" s="4"/>
      <c r="D91" s="4"/>
      <c r="E91" s="4"/>
      <c r="F91" s="4"/>
      <c r="G91" s="4"/>
      <c r="H91" s="4"/>
      <c r="I91" s="4"/>
      <c r="J91" s="4"/>
      <c r="K91" s="4"/>
      <c r="L91" s="13"/>
      <c r="O91"/>
      <c r="P91"/>
      <c r="Q91"/>
    </row>
    <row r="92" spans="1:17" s="1" customFormat="1" ht="14.25" customHeight="1" x14ac:dyDescent="0.25">
      <c r="A92" s="2"/>
      <c r="B92" s="3"/>
      <c r="C92" s="4"/>
      <c r="D92" s="4"/>
      <c r="E92" s="4"/>
      <c r="F92" s="4"/>
      <c r="G92" s="4"/>
      <c r="H92" s="4"/>
      <c r="I92" s="4"/>
      <c r="J92" s="4"/>
      <c r="K92" s="4"/>
      <c r="L92" s="13"/>
      <c r="O92"/>
      <c r="P92"/>
      <c r="Q92"/>
    </row>
    <row r="93" spans="1:17" s="1" customFormat="1" ht="14.25" customHeight="1" x14ac:dyDescent="0.25">
      <c r="A93" s="2"/>
      <c r="B93" s="3"/>
      <c r="C93" s="4"/>
      <c r="D93" s="4"/>
      <c r="E93" s="4"/>
      <c r="F93" s="4"/>
      <c r="G93" s="4"/>
      <c r="H93" s="4"/>
      <c r="I93" s="4"/>
      <c r="J93" s="4"/>
      <c r="K93" s="4"/>
      <c r="L93" s="13"/>
      <c r="O93"/>
      <c r="P93"/>
      <c r="Q93"/>
    </row>
    <row r="94" spans="1:17" s="1" customFormat="1" ht="14.25" customHeight="1" x14ac:dyDescent="0.25">
      <c r="A94" s="2"/>
      <c r="B94" s="3"/>
      <c r="C94" s="4"/>
      <c r="D94" s="4"/>
      <c r="E94" s="4"/>
      <c r="F94" s="4"/>
      <c r="G94" s="4"/>
      <c r="H94" s="4"/>
      <c r="I94" s="4"/>
      <c r="J94" s="4"/>
      <c r="K94" s="4"/>
      <c r="L94" s="13"/>
      <c r="O94"/>
      <c r="P94"/>
      <c r="Q94"/>
    </row>
    <row r="95" spans="1:17" s="1" customFormat="1" ht="14.25" customHeight="1" x14ac:dyDescent="0.25">
      <c r="A95" s="2"/>
      <c r="B95" s="3"/>
      <c r="C95" s="4"/>
      <c r="D95" s="4"/>
      <c r="E95" s="4"/>
      <c r="F95" s="4"/>
      <c r="G95" s="4"/>
      <c r="H95" s="4"/>
      <c r="I95" s="4"/>
      <c r="J95" s="4"/>
      <c r="K95" s="4"/>
      <c r="L95" s="13"/>
      <c r="O95"/>
      <c r="P95"/>
      <c r="Q95"/>
    </row>
    <row r="96" spans="1:17" s="1" customFormat="1" ht="14.25" customHeight="1" x14ac:dyDescent="0.25">
      <c r="A96" s="2"/>
      <c r="B96" s="3"/>
      <c r="C96" s="4"/>
      <c r="D96" s="4"/>
      <c r="E96" s="4"/>
      <c r="F96" s="4"/>
      <c r="G96" s="4"/>
      <c r="H96" s="4"/>
      <c r="I96" s="4"/>
      <c r="J96" s="4"/>
      <c r="K96" s="4"/>
      <c r="L96" s="13"/>
      <c r="O96"/>
      <c r="P96"/>
      <c r="Q96"/>
    </row>
    <row r="97" spans="1:17" s="1" customFormat="1" ht="14.25" customHeight="1" x14ac:dyDescent="0.25">
      <c r="A97" s="2"/>
      <c r="B97" s="3"/>
      <c r="C97" s="4"/>
      <c r="D97" s="4"/>
      <c r="E97" s="4"/>
      <c r="F97" s="4"/>
      <c r="G97" s="4"/>
      <c r="H97" s="4"/>
      <c r="I97" s="4"/>
      <c r="J97" s="4"/>
      <c r="K97" s="4"/>
      <c r="L97" s="13"/>
      <c r="O97"/>
      <c r="P97"/>
      <c r="Q97"/>
    </row>
    <row r="98" spans="1:17" s="1" customFormat="1" ht="14.25" customHeight="1" x14ac:dyDescent="0.25">
      <c r="A98" s="2"/>
      <c r="B98" s="3"/>
      <c r="C98" s="4"/>
      <c r="D98" s="4"/>
      <c r="E98" s="4"/>
      <c r="F98" s="4"/>
      <c r="G98" s="4"/>
      <c r="H98" s="4"/>
      <c r="I98" s="4"/>
      <c r="J98" s="4"/>
      <c r="K98" s="4"/>
      <c r="L98" s="13"/>
      <c r="O98"/>
      <c r="P98"/>
      <c r="Q98"/>
    </row>
    <row r="99" spans="1:17" s="1" customFormat="1" ht="14.25" customHeight="1" x14ac:dyDescent="0.25">
      <c r="A99" s="2"/>
      <c r="B99" s="3"/>
      <c r="C99" s="4"/>
      <c r="D99" s="4"/>
      <c r="E99" s="4"/>
      <c r="F99" s="4"/>
      <c r="G99" s="4"/>
      <c r="H99" s="4"/>
      <c r="I99" s="4"/>
      <c r="J99" s="4"/>
      <c r="K99" s="4"/>
      <c r="L99" s="13"/>
      <c r="O99"/>
      <c r="P99"/>
      <c r="Q99"/>
    </row>
    <row r="100" spans="1:17" s="1" customFormat="1" ht="14.25" customHeight="1" x14ac:dyDescent="0.25">
      <c r="A100" s="2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13"/>
      <c r="O100"/>
      <c r="P100"/>
      <c r="Q100"/>
    </row>
    <row r="101" spans="1:17" s="1" customFormat="1" ht="14.25" customHeight="1" x14ac:dyDescent="0.25">
      <c r="A101" s="2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13"/>
      <c r="O101"/>
      <c r="P101"/>
      <c r="Q101"/>
    </row>
    <row r="102" spans="1:17" s="1" customFormat="1" ht="14.25" customHeight="1" x14ac:dyDescent="0.25">
      <c r="A102" s="2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13"/>
      <c r="O102"/>
      <c r="P102"/>
      <c r="Q102"/>
    </row>
    <row r="103" spans="1:17" s="1" customFormat="1" ht="14.25" customHeight="1" x14ac:dyDescent="0.25">
      <c r="A103" s="2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13"/>
      <c r="O103"/>
      <c r="P103"/>
      <c r="Q103"/>
    </row>
    <row r="104" spans="1:17" s="1" customFormat="1" ht="14.25" customHeight="1" x14ac:dyDescent="0.25">
      <c r="A104" s="2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13"/>
      <c r="O104"/>
      <c r="P104"/>
      <c r="Q104"/>
    </row>
    <row r="105" spans="1:17" s="1" customFormat="1" ht="14.25" customHeight="1" x14ac:dyDescent="0.25">
      <c r="A105" s="2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13"/>
      <c r="O105"/>
      <c r="P105"/>
      <c r="Q105"/>
    </row>
    <row r="106" spans="1:17" s="1" customFormat="1" ht="14.25" customHeight="1" x14ac:dyDescent="0.25">
      <c r="A106" s="2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13"/>
      <c r="O106"/>
      <c r="P106"/>
      <c r="Q106"/>
    </row>
    <row r="107" spans="1:17" s="1" customFormat="1" ht="14.25" customHeight="1" x14ac:dyDescent="0.25">
      <c r="A107" s="2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13"/>
      <c r="O107"/>
      <c r="P107"/>
      <c r="Q107"/>
    </row>
    <row r="108" spans="1:17" s="1" customFormat="1" ht="14.25" customHeight="1" x14ac:dyDescent="0.25">
      <c r="A108" s="2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13"/>
      <c r="O108"/>
      <c r="P108"/>
      <c r="Q108"/>
    </row>
    <row r="109" spans="1:17" s="1" customFormat="1" ht="14.25" customHeight="1" x14ac:dyDescent="0.25">
      <c r="A109" s="2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13"/>
      <c r="O109"/>
      <c r="P109"/>
      <c r="Q109"/>
    </row>
    <row r="110" spans="1:17" s="1" customFormat="1" ht="14.25" customHeight="1" x14ac:dyDescent="0.25">
      <c r="A110" s="2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13"/>
      <c r="O110"/>
      <c r="P110"/>
      <c r="Q110"/>
    </row>
    <row r="111" spans="1:17" s="1" customFormat="1" ht="14.25" customHeight="1" x14ac:dyDescent="0.25">
      <c r="A111" s="2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13"/>
      <c r="O111"/>
      <c r="P111"/>
      <c r="Q111"/>
    </row>
    <row r="112" spans="1:17" s="1" customFormat="1" ht="14.25" customHeight="1" x14ac:dyDescent="0.25">
      <c r="A112" s="2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13"/>
      <c r="O112"/>
      <c r="P112"/>
      <c r="Q112"/>
    </row>
    <row r="113" spans="1:17" s="1" customFormat="1" ht="14.25" customHeight="1" x14ac:dyDescent="0.25">
      <c r="A113" s="2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13"/>
      <c r="O113"/>
      <c r="P113"/>
      <c r="Q113"/>
    </row>
    <row r="114" spans="1:17" s="1" customFormat="1" ht="14.25" customHeight="1" x14ac:dyDescent="0.25">
      <c r="A114" s="2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13"/>
      <c r="O114"/>
      <c r="P114"/>
      <c r="Q114"/>
    </row>
    <row r="115" spans="1:17" s="1" customFormat="1" ht="14.25" customHeight="1" x14ac:dyDescent="0.25">
      <c r="A115" s="2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13"/>
      <c r="O115"/>
      <c r="P115"/>
      <c r="Q115"/>
    </row>
    <row r="116" spans="1:17" s="1" customFormat="1" ht="14.25" customHeight="1" x14ac:dyDescent="0.25">
      <c r="A116" s="2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13"/>
      <c r="O116"/>
      <c r="P116"/>
      <c r="Q116"/>
    </row>
    <row r="117" spans="1:17" s="1" customFormat="1" ht="14.25" customHeight="1" x14ac:dyDescent="0.25">
      <c r="A117" s="2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13"/>
      <c r="O117"/>
      <c r="P117"/>
      <c r="Q117"/>
    </row>
    <row r="118" spans="1:17" s="1" customFormat="1" ht="14.25" customHeight="1" x14ac:dyDescent="0.25">
      <c r="A118" s="2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13"/>
      <c r="O118"/>
      <c r="P118"/>
      <c r="Q118"/>
    </row>
    <row r="119" spans="1:17" s="1" customFormat="1" ht="14.25" customHeight="1" x14ac:dyDescent="0.25">
      <c r="A119" s="2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13"/>
      <c r="O119"/>
      <c r="P119"/>
      <c r="Q119"/>
    </row>
    <row r="120" spans="1:17" s="1" customFormat="1" ht="14.25" customHeight="1" x14ac:dyDescent="0.25">
      <c r="A120" s="2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13"/>
      <c r="O120"/>
      <c r="P120"/>
      <c r="Q120"/>
    </row>
    <row r="121" spans="1:17" s="1" customFormat="1" ht="14.25" customHeight="1" x14ac:dyDescent="0.25">
      <c r="A121" s="2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13"/>
      <c r="O121"/>
      <c r="P121"/>
      <c r="Q121"/>
    </row>
    <row r="122" spans="1:17" s="1" customFormat="1" ht="14.25" customHeight="1" x14ac:dyDescent="0.25">
      <c r="A122" s="2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13"/>
      <c r="O122"/>
      <c r="P122"/>
      <c r="Q122"/>
    </row>
    <row r="123" spans="1:17" s="1" customFormat="1" ht="14.25" customHeight="1" x14ac:dyDescent="0.25">
      <c r="A123" s="2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13"/>
      <c r="O123"/>
      <c r="P123"/>
      <c r="Q123"/>
    </row>
    <row r="124" spans="1:17" s="1" customFormat="1" ht="14.25" customHeight="1" x14ac:dyDescent="0.25">
      <c r="A124" s="2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13"/>
      <c r="O124"/>
      <c r="P124"/>
      <c r="Q124"/>
    </row>
    <row r="125" spans="1:17" s="1" customFormat="1" ht="14.25" customHeight="1" x14ac:dyDescent="0.25">
      <c r="A125" s="2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13"/>
      <c r="O125"/>
      <c r="P125"/>
      <c r="Q125"/>
    </row>
    <row r="126" spans="1:17" s="1" customFormat="1" ht="14.25" customHeight="1" x14ac:dyDescent="0.25">
      <c r="A126" s="2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13"/>
      <c r="O126"/>
      <c r="P126"/>
      <c r="Q126"/>
    </row>
    <row r="127" spans="1:17" s="1" customFormat="1" ht="14.25" customHeight="1" x14ac:dyDescent="0.25">
      <c r="A127" s="2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13"/>
      <c r="O127"/>
      <c r="P127"/>
      <c r="Q127"/>
    </row>
    <row r="128" spans="1:17" s="1" customFormat="1" ht="14.25" customHeight="1" x14ac:dyDescent="0.25">
      <c r="A128" s="2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13"/>
      <c r="O128"/>
      <c r="P128"/>
      <c r="Q128"/>
    </row>
    <row r="129" spans="1:17" s="1" customFormat="1" ht="14.25" customHeight="1" x14ac:dyDescent="0.25">
      <c r="A129" s="2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13"/>
      <c r="O129"/>
      <c r="P129"/>
      <c r="Q129"/>
    </row>
    <row r="130" spans="1:17" s="1" customFormat="1" ht="14.25" customHeight="1" x14ac:dyDescent="0.25">
      <c r="A130" s="2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13"/>
      <c r="O130"/>
      <c r="P130"/>
      <c r="Q130"/>
    </row>
    <row r="131" spans="1:17" s="1" customFormat="1" ht="14.25" customHeight="1" x14ac:dyDescent="0.25">
      <c r="A131" s="2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13"/>
      <c r="O131"/>
      <c r="P131"/>
      <c r="Q131"/>
    </row>
    <row r="132" spans="1:17" s="1" customFormat="1" ht="14.25" customHeight="1" x14ac:dyDescent="0.25">
      <c r="A132" s="2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13"/>
      <c r="O132"/>
      <c r="P132"/>
      <c r="Q132"/>
    </row>
    <row r="133" spans="1:17" s="1" customFormat="1" ht="14.25" customHeight="1" x14ac:dyDescent="0.25">
      <c r="A133" s="2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13"/>
      <c r="O133"/>
      <c r="P133"/>
      <c r="Q133"/>
    </row>
    <row r="134" spans="1:17" s="1" customFormat="1" ht="14.25" customHeight="1" x14ac:dyDescent="0.25">
      <c r="A134" s="2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13"/>
      <c r="O134"/>
      <c r="P134"/>
      <c r="Q134"/>
    </row>
    <row r="135" spans="1:17" s="1" customFormat="1" ht="14.25" customHeight="1" x14ac:dyDescent="0.25">
      <c r="A135" s="2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13"/>
      <c r="O135"/>
      <c r="P135"/>
      <c r="Q135"/>
    </row>
    <row r="136" spans="1:17" s="1" customFormat="1" ht="14.25" customHeight="1" x14ac:dyDescent="0.25">
      <c r="A136" s="2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13"/>
      <c r="O136"/>
      <c r="P136"/>
      <c r="Q136"/>
    </row>
    <row r="137" spans="1:17" s="1" customFormat="1" ht="14.25" customHeight="1" x14ac:dyDescent="0.25">
      <c r="A137" s="2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13"/>
      <c r="O137"/>
      <c r="P137"/>
      <c r="Q137"/>
    </row>
    <row r="138" spans="1:17" s="1" customFormat="1" ht="14.25" customHeight="1" x14ac:dyDescent="0.25">
      <c r="A138" s="2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13"/>
      <c r="O138"/>
      <c r="P138"/>
      <c r="Q138"/>
    </row>
    <row r="139" spans="1:17" s="1" customFormat="1" ht="14.25" customHeight="1" x14ac:dyDescent="0.25">
      <c r="A139" s="2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13"/>
      <c r="O139"/>
      <c r="P139"/>
      <c r="Q139"/>
    </row>
    <row r="140" spans="1:17" s="1" customFormat="1" ht="14.25" customHeight="1" x14ac:dyDescent="0.25">
      <c r="A140" s="2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13"/>
      <c r="O140"/>
      <c r="P140"/>
      <c r="Q140"/>
    </row>
    <row r="141" spans="1:17" s="1" customFormat="1" ht="14.25" customHeight="1" x14ac:dyDescent="0.25">
      <c r="A141" s="2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13"/>
      <c r="O141"/>
      <c r="P141"/>
      <c r="Q141"/>
    </row>
    <row r="142" spans="1:17" s="1" customFormat="1" ht="14.25" customHeight="1" x14ac:dyDescent="0.25">
      <c r="A142" s="2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13"/>
      <c r="O142"/>
      <c r="P142"/>
      <c r="Q142"/>
    </row>
    <row r="143" spans="1:17" s="1" customFormat="1" ht="14.25" customHeight="1" x14ac:dyDescent="0.25">
      <c r="A143" s="2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13"/>
      <c r="O143"/>
      <c r="P143"/>
      <c r="Q143"/>
    </row>
    <row r="144" spans="1:17" s="1" customFormat="1" ht="14.25" customHeight="1" x14ac:dyDescent="0.25">
      <c r="A144" s="2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13"/>
      <c r="O144"/>
      <c r="P144"/>
      <c r="Q144"/>
    </row>
    <row r="145" spans="1:17" s="1" customFormat="1" ht="14.25" customHeight="1" x14ac:dyDescent="0.25">
      <c r="A145" s="2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13"/>
      <c r="O145"/>
      <c r="P145"/>
      <c r="Q145"/>
    </row>
    <row r="146" spans="1:17" s="1" customFormat="1" ht="14.25" customHeight="1" x14ac:dyDescent="0.25">
      <c r="A146" s="2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13"/>
      <c r="O146"/>
      <c r="P146"/>
      <c r="Q146"/>
    </row>
    <row r="147" spans="1:17" s="1" customFormat="1" ht="14.25" customHeight="1" x14ac:dyDescent="0.25">
      <c r="A147" s="2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13"/>
      <c r="O147"/>
      <c r="P147"/>
      <c r="Q147"/>
    </row>
    <row r="148" spans="1:17" s="1" customFormat="1" ht="14.25" customHeight="1" x14ac:dyDescent="0.25">
      <c r="A148" s="2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13"/>
      <c r="O148"/>
      <c r="P148"/>
      <c r="Q148"/>
    </row>
    <row r="149" spans="1:17" s="1" customFormat="1" ht="14.25" customHeight="1" x14ac:dyDescent="0.25">
      <c r="A149" s="2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13"/>
      <c r="O149"/>
      <c r="P149"/>
      <c r="Q149"/>
    </row>
    <row r="150" spans="1:17" s="1" customFormat="1" ht="14.25" customHeight="1" x14ac:dyDescent="0.25">
      <c r="A150" s="2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13"/>
      <c r="O150"/>
      <c r="P150"/>
      <c r="Q150"/>
    </row>
    <row r="151" spans="1:17" s="1" customFormat="1" ht="14.25" customHeight="1" x14ac:dyDescent="0.25">
      <c r="A151" s="2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13"/>
      <c r="O151"/>
      <c r="P151"/>
      <c r="Q151"/>
    </row>
    <row r="152" spans="1:17" s="1" customFormat="1" ht="14.25" customHeight="1" x14ac:dyDescent="0.25">
      <c r="A152" s="2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13"/>
      <c r="O152"/>
      <c r="P152"/>
      <c r="Q152"/>
    </row>
    <row r="153" spans="1:17" s="1" customFormat="1" ht="14.25" customHeight="1" x14ac:dyDescent="0.25">
      <c r="A153" s="2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13"/>
      <c r="O153"/>
      <c r="P153"/>
      <c r="Q153"/>
    </row>
    <row r="154" spans="1:17" s="1" customFormat="1" ht="14.25" customHeight="1" x14ac:dyDescent="0.25">
      <c r="A154" s="2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13"/>
      <c r="O154"/>
      <c r="P154"/>
      <c r="Q154"/>
    </row>
    <row r="155" spans="1:17" s="1" customFormat="1" ht="14.25" customHeight="1" x14ac:dyDescent="0.25">
      <c r="A155" s="2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13"/>
      <c r="O155"/>
      <c r="P155"/>
      <c r="Q155"/>
    </row>
    <row r="156" spans="1:17" s="1" customFormat="1" ht="14.25" customHeight="1" x14ac:dyDescent="0.25">
      <c r="A156" s="2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13"/>
      <c r="O156"/>
      <c r="P156"/>
      <c r="Q156"/>
    </row>
    <row r="157" spans="1:17" s="1" customFormat="1" ht="14.25" customHeight="1" x14ac:dyDescent="0.25">
      <c r="A157" s="2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13"/>
      <c r="O157"/>
      <c r="P157"/>
      <c r="Q157"/>
    </row>
    <row r="158" spans="1:17" s="1" customFormat="1" ht="14.25" customHeight="1" x14ac:dyDescent="0.25">
      <c r="A158" s="2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13"/>
      <c r="O158"/>
      <c r="P158"/>
      <c r="Q158"/>
    </row>
    <row r="159" spans="1:17" s="1" customFormat="1" ht="14.25" customHeight="1" x14ac:dyDescent="0.25">
      <c r="A159" s="2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13"/>
      <c r="O159"/>
      <c r="P159"/>
      <c r="Q159"/>
    </row>
    <row r="160" spans="1:17" s="1" customFormat="1" ht="14.25" customHeight="1" x14ac:dyDescent="0.25">
      <c r="A160" s="2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13"/>
      <c r="O160"/>
      <c r="P160"/>
      <c r="Q160"/>
    </row>
    <row r="161" spans="1:17" s="1" customFormat="1" ht="14.25" customHeight="1" x14ac:dyDescent="0.25">
      <c r="A161" s="2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13"/>
      <c r="O161"/>
      <c r="P161"/>
      <c r="Q161"/>
    </row>
    <row r="162" spans="1:17" s="1" customFormat="1" ht="14.25" customHeight="1" x14ac:dyDescent="0.25">
      <c r="A162" s="2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13"/>
      <c r="O162"/>
      <c r="P162"/>
      <c r="Q162"/>
    </row>
    <row r="163" spans="1:17" s="1" customFormat="1" ht="14.25" customHeight="1" x14ac:dyDescent="0.25">
      <c r="A163" s="2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13"/>
      <c r="O163"/>
      <c r="P163"/>
      <c r="Q163"/>
    </row>
    <row r="164" spans="1:17" s="1" customFormat="1" ht="14.25" customHeight="1" x14ac:dyDescent="0.25">
      <c r="A164" s="2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13"/>
      <c r="O164"/>
      <c r="P164"/>
      <c r="Q164"/>
    </row>
    <row r="165" spans="1:17" s="1" customFormat="1" ht="14.25" customHeight="1" x14ac:dyDescent="0.25">
      <c r="A165" s="2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13"/>
      <c r="O165"/>
      <c r="P165"/>
      <c r="Q165"/>
    </row>
    <row r="166" spans="1:17" s="1" customFormat="1" ht="14.25" customHeight="1" x14ac:dyDescent="0.25">
      <c r="A166" s="2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13"/>
      <c r="O166"/>
      <c r="P166"/>
      <c r="Q166"/>
    </row>
    <row r="167" spans="1:17" s="1" customFormat="1" ht="14.25" customHeight="1" x14ac:dyDescent="0.25">
      <c r="A167" s="2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13"/>
      <c r="O167"/>
      <c r="P167"/>
      <c r="Q167"/>
    </row>
    <row r="168" spans="1:17" s="1" customFormat="1" ht="14.25" customHeight="1" x14ac:dyDescent="0.25">
      <c r="A168" s="2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13"/>
      <c r="O168"/>
      <c r="P168"/>
      <c r="Q168"/>
    </row>
    <row r="169" spans="1:17" s="1" customFormat="1" ht="14.25" customHeight="1" x14ac:dyDescent="0.25">
      <c r="A169" s="2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13"/>
      <c r="O169"/>
      <c r="P169"/>
      <c r="Q169"/>
    </row>
    <row r="170" spans="1:17" s="1" customFormat="1" ht="14.25" customHeight="1" x14ac:dyDescent="0.25">
      <c r="A170" s="2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13"/>
      <c r="O170"/>
      <c r="P170"/>
      <c r="Q170"/>
    </row>
    <row r="171" spans="1:17" s="1" customFormat="1" ht="14.25" customHeight="1" x14ac:dyDescent="0.25">
      <c r="A171" s="2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13"/>
      <c r="O171"/>
      <c r="P171"/>
      <c r="Q171"/>
    </row>
    <row r="172" spans="1:17" s="1" customFormat="1" ht="14.25" customHeight="1" x14ac:dyDescent="0.25">
      <c r="A172" s="2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13"/>
      <c r="O172"/>
      <c r="P172"/>
      <c r="Q172"/>
    </row>
    <row r="173" spans="1:17" s="1" customFormat="1" ht="14.25" customHeight="1" x14ac:dyDescent="0.25">
      <c r="A173" s="2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13"/>
      <c r="O173"/>
      <c r="P173"/>
      <c r="Q173"/>
    </row>
    <row r="174" spans="1:17" s="1" customFormat="1" ht="14.25" customHeight="1" x14ac:dyDescent="0.25">
      <c r="A174" s="2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13"/>
      <c r="O174"/>
      <c r="P174"/>
      <c r="Q174"/>
    </row>
    <row r="175" spans="1:17" s="1" customFormat="1" ht="14.25" customHeight="1" x14ac:dyDescent="0.25">
      <c r="A175" s="2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13"/>
      <c r="O175"/>
      <c r="P175"/>
      <c r="Q175"/>
    </row>
    <row r="176" spans="1:17" s="1" customFormat="1" ht="14.25" customHeight="1" x14ac:dyDescent="0.25">
      <c r="A176" s="2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13"/>
      <c r="O176"/>
      <c r="P176"/>
      <c r="Q176"/>
    </row>
    <row r="177" spans="1:17" s="1" customFormat="1" ht="14.25" customHeight="1" x14ac:dyDescent="0.25">
      <c r="A177" s="2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13"/>
      <c r="O177"/>
      <c r="P177"/>
      <c r="Q177"/>
    </row>
    <row r="178" spans="1:17" s="1" customFormat="1" ht="14.25" customHeight="1" x14ac:dyDescent="0.25">
      <c r="A178" s="2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13"/>
      <c r="O178"/>
      <c r="P178"/>
      <c r="Q178"/>
    </row>
    <row r="179" spans="1:17" s="1" customFormat="1" ht="14.25" customHeight="1" x14ac:dyDescent="0.25">
      <c r="A179" s="2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13"/>
      <c r="O179"/>
      <c r="P179"/>
      <c r="Q179"/>
    </row>
    <row r="180" spans="1:17" s="1" customFormat="1" ht="14.25" customHeight="1" x14ac:dyDescent="0.25">
      <c r="A180" s="2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13"/>
      <c r="O180"/>
      <c r="P180"/>
      <c r="Q180"/>
    </row>
    <row r="181" spans="1:17" s="1" customFormat="1" ht="14.25" customHeight="1" x14ac:dyDescent="0.25">
      <c r="A181" s="2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13"/>
      <c r="O181"/>
      <c r="P181"/>
      <c r="Q181"/>
    </row>
    <row r="182" spans="1:17" s="1" customFormat="1" ht="14.25" customHeight="1" x14ac:dyDescent="0.25">
      <c r="A182" s="2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13"/>
      <c r="O182"/>
      <c r="P182"/>
      <c r="Q182"/>
    </row>
    <row r="183" spans="1:17" s="1" customFormat="1" ht="14.25" customHeight="1" x14ac:dyDescent="0.25">
      <c r="A183" s="2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13"/>
      <c r="O183"/>
      <c r="P183"/>
      <c r="Q183"/>
    </row>
    <row r="184" spans="1:17" s="1" customFormat="1" ht="14.25" customHeight="1" x14ac:dyDescent="0.25">
      <c r="A184" s="2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13"/>
      <c r="O184"/>
      <c r="P184"/>
      <c r="Q184"/>
    </row>
    <row r="185" spans="1:17" s="1" customFormat="1" ht="14.25" customHeight="1" x14ac:dyDescent="0.25">
      <c r="A185" s="2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13"/>
      <c r="O185"/>
      <c r="P185"/>
      <c r="Q185"/>
    </row>
    <row r="186" spans="1:17" s="1" customFormat="1" ht="14.25" customHeight="1" x14ac:dyDescent="0.25">
      <c r="A186" s="2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13"/>
      <c r="O186"/>
      <c r="P186"/>
      <c r="Q186"/>
    </row>
    <row r="187" spans="1:17" s="1" customFormat="1" ht="14.25" customHeight="1" x14ac:dyDescent="0.25">
      <c r="A187" s="2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13"/>
      <c r="O187"/>
      <c r="P187"/>
      <c r="Q187"/>
    </row>
    <row r="188" spans="1:17" s="1" customFormat="1" ht="14.25" customHeight="1" x14ac:dyDescent="0.25">
      <c r="A188" s="2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13"/>
      <c r="O188"/>
      <c r="P188"/>
      <c r="Q188"/>
    </row>
    <row r="189" spans="1:17" s="1" customFormat="1" ht="14.25" customHeight="1" x14ac:dyDescent="0.25">
      <c r="A189" s="2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13"/>
      <c r="O189"/>
      <c r="P189"/>
      <c r="Q189"/>
    </row>
    <row r="190" spans="1:17" s="1" customFormat="1" ht="14.25" customHeight="1" x14ac:dyDescent="0.25">
      <c r="A190" s="2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13"/>
      <c r="O190"/>
      <c r="P190"/>
      <c r="Q190"/>
    </row>
    <row r="191" spans="1:17" s="1" customFormat="1" ht="14.25" customHeight="1" x14ac:dyDescent="0.25">
      <c r="A191" s="2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13"/>
      <c r="O191"/>
      <c r="P191"/>
      <c r="Q191"/>
    </row>
    <row r="192" spans="1:17" s="1" customFormat="1" ht="14.25" customHeight="1" x14ac:dyDescent="0.25">
      <c r="A192" s="2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13"/>
      <c r="O192"/>
      <c r="P192"/>
      <c r="Q192"/>
    </row>
    <row r="193" spans="1:17" s="1" customFormat="1" ht="14.25" customHeight="1" x14ac:dyDescent="0.25">
      <c r="A193" s="2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13"/>
      <c r="O193"/>
      <c r="P193"/>
      <c r="Q193"/>
    </row>
    <row r="194" spans="1:17" s="1" customFormat="1" ht="14.25" customHeight="1" x14ac:dyDescent="0.25">
      <c r="A194" s="2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13"/>
      <c r="O194"/>
      <c r="P194"/>
      <c r="Q194"/>
    </row>
    <row r="195" spans="1:17" s="1" customFormat="1" ht="14.25" customHeight="1" x14ac:dyDescent="0.25">
      <c r="A195" s="2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13"/>
      <c r="O195"/>
      <c r="P195"/>
      <c r="Q195"/>
    </row>
    <row r="196" spans="1:17" s="1" customFormat="1" ht="14.25" customHeight="1" x14ac:dyDescent="0.25">
      <c r="A196" s="2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13"/>
      <c r="O196"/>
      <c r="P196"/>
      <c r="Q196"/>
    </row>
    <row r="197" spans="1:17" s="1" customFormat="1" ht="14.25" customHeight="1" x14ac:dyDescent="0.25">
      <c r="A197" s="2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13"/>
      <c r="O197"/>
      <c r="P197"/>
      <c r="Q197"/>
    </row>
    <row r="198" spans="1:17" s="1" customFormat="1" ht="14.25" customHeight="1" x14ac:dyDescent="0.25">
      <c r="A198" s="2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13"/>
      <c r="O198"/>
      <c r="P198"/>
      <c r="Q198"/>
    </row>
    <row r="199" spans="1:17" s="1" customFormat="1" ht="14.25" customHeight="1" x14ac:dyDescent="0.25">
      <c r="A199" s="2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13"/>
      <c r="O199"/>
      <c r="P199"/>
      <c r="Q199"/>
    </row>
    <row r="200" spans="1:17" s="1" customFormat="1" ht="14.25" customHeight="1" x14ac:dyDescent="0.25">
      <c r="A200" s="2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13"/>
      <c r="O200"/>
      <c r="P200"/>
      <c r="Q200"/>
    </row>
    <row r="201" spans="1:17" s="1" customFormat="1" ht="14.25" customHeight="1" x14ac:dyDescent="0.25">
      <c r="A201" s="2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13"/>
      <c r="O201"/>
      <c r="P201"/>
      <c r="Q201"/>
    </row>
    <row r="202" spans="1:17" s="1" customFormat="1" ht="14.25" customHeight="1" x14ac:dyDescent="0.25">
      <c r="A202" s="2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13"/>
      <c r="O202"/>
      <c r="P202"/>
      <c r="Q202"/>
    </row>
    <row r="203" spans="1:17" s="1" customFormat="1" ht="14.25" customHeight="1" x14ac:dyDescent="0.25">
      <c r="A203" s="2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13"/>
      <c r="O203"/>
      <c r="P203"/>
      <c r="Q203"/>
    </row>
    <row r="204" spans="1:17" s="1" customFormat="1" ht="14.25" customHeight="1" x14ac:dyDescent="0.25">
      <c r="A204" s="2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13"/>
      <c r="O204"/>
      <c r="P204"/>
      <c r="Q204"/>
    </row>
    <row r="205" spans="1:17" s="1" customFormat="1" ht="14.25" customHeight="1" x14ac:dyDescent="0.25">
      <c r="A205" s="2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13"/>
      <c r="O205"/>
      <c r="P205"/>
      <c r="Q205"/>
    </row>
    <row r="206" spans="1:17" s="1" customFormat="1" ht="14.25" customHeight="1" x14ac:dyDescent="0.25">
      <c r="A206" s="2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13"/>
      <c r="O206"/>
      <c r="P206"/>
      <c r="Q206"/>
    </row>
    <row r="207" spans="1:17" s="1" customFormat="1" ht="14.25" customHeight="1" x14ac:dyDescent="0.25">
      <c r="A207" s="2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13"/>
      <c r="O207"/>
      <c r="P207"/>
      <c r="Q207"/>
    </row>
    <row r="208" spans="1:17" s="1" customFormat="1" ht="14.25" customHeight="1" x14ac:dyDescent="0.25">
      <c r="A208" s="2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13"/>
      <c r="O208"/>
      <c r="P208"/>
      <c r="Q208"/>
    </row>
    <row r="209" spans="1:17" s="1" customFormat="1" ht="14.25" customHeight="1" x14ac:dyDescent="0.25">
      <c r="A209" s="2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13"/>
      <c r="O209"/>
      <c r="P209"/>
      <c r="Q209"/>
    </row>
    <row r="210" spans="1:17" s="1" customFormat="1" ht="14.25" customHeight="1" x14ac:dyDescent="0.25">
      <c r="A210" s="2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13"/>
      <c r="O210"/>
      <c r="P210"/>
      <c r="Q210"/>
    </row>
    <row r="211" spans="1:17" s="1" customFormat="1" ht="14.25" customHeight="1" x14ac:dyDescent="0.25">
      <c r="A211" s="2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13"/>
      <c r="O211"/>
      <c r="P211"/>
      <c r="Q211"/>
    </row>
    <row r="212" spans="1:17" s="1" customFormat="1" ht="14.25" customHeight="1" x14ac:dyDescent="0.25">
      <c r="A212" s="2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13"/>
      <c r="O212"/>
      <c r="P212"/>
      <c r="Q212"/>
    </row>
    <row r="213" spans="1:17" s="1" customFormat="1" ht="14.25" customHeight="1" x14ac:dyDescent="0.25">
      <c r="A213" s="2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13"/>
      <c r="O213"/>
      <c r="P213"/>
      <c r="Q213"/>
    </row>
    <row r="214" spans="1:17" s="1" customFormat="1" ht="14.25" customHeight="1" x14ac:dyDescent="0.25">
      <c r="A214" s="2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13"/>
      <c r="O214"/>
      <c r="P214"/>
      <c r="Q214"/>
    </row>
    <row r="215" spans="1:17" s="1" customFormat="1" ht="14.25" customHeight="1" x14ac:dyDescent="0.25">
      <c r="A215" s="2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13"/>
      <c r="O215"/>
      <c r="P215"/>
      <c r="Q215"/>
    </row>
    <row r="216" spans="1:17" s="1" customFormat="1" ht="14.25" customHeight="1" x14ac:dyDescent="0.25">
      <c r="A216" s="2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13"/>
      <c r="O216"/>
      <c r="P216"/>
      <c r="Q216"/>
    </row>
    <row r="217" spans="1:17" s="1" customFormat="1" ht="14.25" customHeight="1" x14ac:dyDescent="0.25">
      <c r="A217" s="2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13"/>
      <c r="O217"/>
      <c r="P217"/>
      <c r="Q217"/>
    </row>
    <row r="218" spans="1:17" s="1" customFormat="1" ht="14.25" customHeight="1" x14ac:dyDescent="0.25">
      <c r="A218" s="2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13"/>
      <c r="O218"/>
      <c r="P218"/>
      <c r="Q218"/>
    </row>
    <row r="219" spans="1:17" s="1" customFormat="1" ht="14.25" customHeight="1" x14ac:dyDescent="0.25">
      <c r="A219" s="2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13"/>
      <c r="O219"/>
      <c r="P219"/>
      <c r="Q219"/>
    </row>
    <row r="220" spans="1:17" s="1" customFormat="1" ht="14.25" customHeight="1" x14ac:dyDescent="0.25">
      <c r="A220" s="2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13"/>
      <c r="O220"/>
      <c r="P220"/>
      <c r="Q220"/>
    </row>
    <row r="221" spans="1:17" s="1" customFormat="1" ht="14.25" customHeight="1" x14ac:dyDescent="0.25">
      <c r="A221" s="2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13"/>
      <c r="O221"/>
      <c r="P221"/>
      <c r="Q221"/>
    </row>
    <row r="222" spans="1:17" s="1" customFormat="1" ht="14.25" customHeight="1" x14ac:dyDescent="0.25">
      <c r="A222" s="2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13"/>
      <c r="O222"/>
      <c r="P222"/>
      <c r="Q222"/>
    </row>
    <row r="223" spans="1:17" s="1" customFormat="1" ht="14.25" customHeight="1" x14ac:dyDescent="0.25">
      <c r="A223" s="2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13"/>
      <c r="O223"/>
      <c r="P223"/>
      <c r="Q223"/>
    </row>
    <row r="224" spans="1:17" s="1" customFormat="1" ht="14.25" customHeight="1" x14ac:dyDescent="0.25">
      <c r="A224" s="2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13"/>
      <c r="O224"/>
      <c r="P224"/>
      <c r="Q224"/>
    </row>
    <row r="225" spans="1:17" s="1" customFormat="1" ht="14.25" customHeight="1" x14ac:dyDescent="0.25">
      <c r="A225" s="2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13"/>
      <c r="O225"/>
      <c r="P225"/>
      <c r="Q225"/>
    </row>
    <row r="226" spans="1:17" s="1" customFormat="1" ht="14.25" customHeight="1" x14ac:dyDescent="0.25">
      <c r="A226" s="2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13"/>
      <c r="O226"/>
      <c r="P226"/>
      <c r="Q226"/>
    </row>
    <row r="227" spans="1:17" s="1" customFormat="1" ht="14.25" customHeight="1" x14ac:dyDescent="0.25">
      <c r="A227" s="2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13"/>
      <c r="O227"/>
      <c r="P227"/>
      <c r="Q227"/>
    </row>
    <row r="228" spans="1:17" s="1" customFormat="1" ht="14.25" customHeight="1" x14ac:dyDescent="0.25">
      <c r="A228" s="2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13"/>
      <c r="O228"/>
      <c r="P228"/>
      <c r="Q228"/>
    </row>
    <row r="229" spans="1:17" s="1" customFormat="1" ht="14.25" customHeight="1" x14ac:dyDescent="0.25">
      <c r="A229" s="2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13"/>
      <c r="O229"/>
      <c r="P229"/>
      <c r="Q229"/>
    </row>
    <row r="230" spans="1:17" s="1" customFormat="1" ht="14.25" customHeight="1" x14ac:dyDescent="0.25">
      <c r="A230" s="2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13"/>
      <c r="O230"/>
      <c r="P230"/>
      <c r="Q230"/>
    </row>
    <row r="231" spans="1:17" s="1" customFormat="1" ht="14.25" customHeight="1" x14ac:dyDescent="0.25">
      <c r="A231" s="2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13"/>
      <c r="O231"/>
      <c r="P231"/>
      <c r="Q231"/>
    </row>
    <row r="232" spans="1:17" s="1" customFormat="1" ht="14.25" customHeight="1" x14ac:dyDescent="0.25">
      <c r="A232" s="2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13"/>
      <c r="O232"/>
      <c r="P232"/>
      <c r="Q232"/>
    </row>
    <row r="233" spans="1:17" s="1" customFormat="1" ht="14.25" customHeight="1" x14ac:dyDescent="0.25">
      <c r="A233" s="2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13"/>
      <c r="O233"/>
      <c r="P233"/>
      <c r="Q233"/>
    </row>
    <row r="234" spans="1:17" s="1" customFormat="1" ht="14.25" customHeight="1" x14ac:dyDescent="0.25">
      <c r="A234" s="2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13"/>
      <c r="O234"/>
      <c r="P234"/>
      <c r="Q234"/>
    </row>
    <row r="235" spans="1:17" s="1" customFormat="1" ht="14.25" customHeight="1" x14ac:dyDescent="0.25">
      <c r="A235" s="2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13"/>
      <c r="O235"/>
      <c r="P235"/>
      <c r="Q235"/>
    </row>
    <row r="236" spans="1:17" s="1" customFormat="1" ht="14.25" customHeight="1" x14ac:dyDescent="0.25">
      <c r="A236" s="2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13"/>
      <c r="O236"/>
      <c r="P236"/>
      <c r="Q236"/>
    </row>
    <row r="237" spans="1:17" s="1" customFormat="1" ht="14.25" customHeight="1" x14ac:dyDescent="0.25">
      <c r="A237" s="2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13"/>
      <c r="O237"/>
      <c r="P237"/>
      <c r="Q237"/>
    </row>
    <row r="238" spans="1:17" s="1" customFormat="1" ht="14.25" customHeight="1" x14ac:dyDescent="0.25">
      <c r="A238" s="2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13"/>
      <c r="O238"/>
      <c r="P238"/>
      <c r="Q238"/>
    </row>
    <row r="239" spans="1:17" s="1" customFormat="1" ht="14.25" customHeight="1" x14ac:dyDescent="0.25">
      <c r="A239" s="2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13"/>
      <c r="O239"/>
      <c r="P239"/>
      <c r="Q239"/>
    </row>
    <row r="240" spans="1:17" s="1" customFormat="1" ht="14.25" customHeight="1" x14ac:dyDescent="0.25">
      <c r="A240" s="2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13"/>
      <c r="O240"/>
      <c r="P240"/>
      <c r="Q240"/>
    </row>
    <row r="241" spans="1:17" s="1" customFormat="1" ht="14.25" customHeight="1" x14ac:dyDescent="0.25">
      <c r="A241" s="2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13"/>
      <c r="O241"/>
      <c r="P241"/>
      <c r="Q241"/>
    </row>
    <row r="242" spans="1:17" s="1" customFormat="1" ht="14.25" customHeight="1" x14ac:dyDescent="0.25">
      <c r="A242" s="2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13"/>
      <c r="O242"/>
      <c r="P242"/>
      <c r="Q242"/>
    </row>
    <row r="243" spans="1:17" s="1" customFormat="1" ht="14.25" customHeight="1" x14ac:dyDescent="0.25">
      <c r="A243" s="2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13"/>
      <c r="O243"/>
      <c r="P243"/>
      <c r="Q243"/>
    </row>
    <row r="244" spans="1:17" s="1" customFormat="1" ht="14.25" customHeight="1" x14ac:dyDescent="0.25">
      <c r="A244" s="2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13"/>
      <c r="O244"/>
      <c r="P244"/>
      <c r="Q244"/>
    </row>
    <row r="245" spans="1:17" s="1" customFormat="1" ht="14.25" customHeight="1" x14ac:dyDescent="0.25">
      <c r="A245" s="2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13"/>
      <c r="O245"/>
      <c r="P245"/>
      <c r="Q245"/>
    </row>
    <row r="246" spans="1:17" s="1" customFormat="1" ht="14.25" customHeight="1" x14ac:dyDescent="0.25">
      <c r="A246" s="2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13"/>
      <c r="O246"/>
      <c r="P246"/>
      <c r="Q246"/>
    </row>
    <row r="247" spans="1:17" s="1" customFormat="1" ht="14.25" customHeight="1" x14ac:dyDescent="0.25">
      <c r="A247" s="2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13"/>
      <c r="O247"/>
      <c r="P247"/>
      <c r="Q247"/>
    </row>
    <row r="248" spans="1:17" s="1" customFormat="1" ht="14.25" customHeight="1" x14ac:dyDescent="0.25">
      <c r="A248" s="2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13"/>
      <c r="O248"/>
      <c r="P248"/>
      <c r="Q248"/>
    </row>
    <row r="249" spans="1:17" s="1" customFormat="1" ht="14.25" customHeight="1" x14ac:dyDescent="0.25">
      <c r="A249" s="2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13"/>
      <c r="O249"/>
      <c r="P249"/>
      <c r="Q249"/>
    </row>
    <row r="250" spans="1:17" s="1" customFormat="1" ht="14.25" customHeight="1" x14ac:dyDescent="0.25">
      <c r="A250" s="2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13"/>
      <c r="O250"/>
      <c r="P250"/>
      <c r="Q250"/>
    </row>
    <row r="251" spans="1:17" s="1" customFormat="1" ht="14.25" customHeight="1" x14ac:dyDescent="0.25">
      <c r="A251" s="2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13"/>
      <c r="O251"/>
      <c r="P251"/>
      <c r="Q251"/>
    </row>
    <row r="252" spans="1:17" s="1" customFormat="1" ht="14.25" customHeight="1" x14ac:dyDescent="0.25">
      <c r="A252" s="2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13"/>
      <c r="O252"/>
      <c r="P252"/>
      <c r="Q252"/>
    </row>
    <row r="253" spans="1:17" s="1" customFormat="1" ht="14.25" customHeight="1" x14ac:dyDescent="0.25">
      <c r="A253" s="2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13"/>
      <c r="O253"/>
      <c r="P253"/>
      <c r="Q253"/>
    </row>
    <row r="254" spans="1:17" s="1" customFormat="1" ht="14.25" customHeight="1" x14ac:dyDescent="0.25">
      <c r="A254" s="2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13"/>
      <c r="O254"/>
      <c r="P254"/>
      <c r="Q254"/>
    </row>
    <row r="255" spans="1:17" s="1" customFormat="1" ht="14.25" customHeight="1" x14ac:dyDescent="0.25">
      <c r="A255" s="2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13"/>
      <c r="O255"/>
      <c r="P255"/>
      <c r="Q255"/>
    </row>
    <row r="256" spans="1:17" s="1" customFormat="1" ht="14.25" customHeight="1" x14ac:dyDescent="0.25">
      <c r="A256" s="2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13"/>
      <c r="O256"/>
      <c r="P256"/>
      <c r="Q256"/>
    </row>
    <row r="257" spans="1:17" s="1" customFormat="1" ht="14.25" customHeight="1" x14ac:dyDescent="0.25">
      <c r="A257" s="2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13"/>
      <c r="O257"/>
      <c r="P257"/>
      <c r="Q257"/>
    </row>
    <row r="258" spans="1:17" s="1" customFormat="1" ht="14.25" customHeight="1" x14ac:dyDescent="0.25">
      <c r="A258" s="2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13"/>
      <c r="O258"/>
      <c r="P258"/>
      <c r="Q258"/>
    </row>
    <row r="259" spans="1:17" s="1" customFormat="1" ht="14.25" customHeight="1" x14ac:dyDescent="0.25">
      <c r="A259" s="2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13"/>
      <c r="O259"/>
      <c r="P259"/>
      <c r="Q259"/>
    </row>
    <row r="260" spans="1:17" s="1" customFormat="1" ht="14.25" customHeight="1" x14ac:dyDescent="0.25">
      <c r="A260" s="2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13"/>
      <c r="O260"/>
      <c r="P260"/>
      <c r="Q260"/>
    </row>
    <row r="261" spans="1:17" s="1" customFormat="1" ht="14.25" customHeight="1" x14ac:dyDescent="0.25">
      <c r="A261" s="2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13"/>
      <c r="O261"/>
      <c r="P261"/>
      <c r="Q261"/>
    </row>
    <row r="262" spans="1:17" s="1" customFormat="1" ht="14.25" customHeight="1" x14ac:dyDescent="0.25">
      <c r="A262" s="2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13"/>
      <c r="O262"/>
      <c r="P262"/>
      <c r="Q262"/>
    </row>
    <row r="263" spans="1:17" s="1" customFormat="1" ht="14.25" customHeight="1" x14ac:dyDescent="0.25">
      <c r="A263" s="2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13"/>
      <c r="O263"/>
      <c r="P263"/>
      <c r="Q263"/>
    </row>
    <row r="264" spans="1:17" s="1" customFormat="1" ht="14.25" customHeight="1" x14ac:dyDescent="0.25">
      <c r="A264" s="2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13"/>
      <c r="O264"/>
      <c r="P264"/>
      <c r="Q264"/>
    </row>
    <row r="265" spans="1:17" s="1" customFormat="1" ht="14.25" customHeight="1" x14ac:dyDescent="0.25">
      <c r="A265" s="2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13"/>
      <c r="O265"/>
      <c r="P265"/>
      <c r="Q265"/>
    </row>
    <row r="266" spans="1:17" s="1" customFormat="1" ht="14.25" customHeight="1" x14ac:dyDescent="0.25">
      <c r="A266" s="2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13"/>
      <c r="O266"/>
      <c r="P266"/>
      <c r="Q266"/>
    </row>
    <row r="267" spans="1:17" s="1" customFormat="1" ht="14.25" customHeight="1" x14ac:dyDescent="0.25">
      <c r="A267" s="2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13"/>
      <c r="O267"/>
      <c r="P267"/>
      <c r="Q267"/>
    </row>
    <row r="268" spans="1:17" s="1" customFormat="1" ht="14.25" customHeight="1" x14ac:dyDescent="0.25">
      <c r="A268" s="2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13"/>
      <c r="O268"/>
      <c r="P268"/>
      <c r="Q268"/>
    </row>
    <row r="269" spans="1:17" s="1" customFormat="1" ht="14.25" customHeight="1" x14ac:dyDescent="0.25">
      <c r="A269" s="2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13"/>
      <c r="O269"/>
      <c r="P269"/>
      <c r="Q269"/>
    </row>
    <row r="270" spans="1:17" s="1" customFormat="1" ht="14.25" customHeight="1" x14ac:dyDescent="0.25">
      <c r="A270" s="2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13"/>
      <c r="O270"/>
      <c r="P270"/>
      <c r="Q270"/>
    </row>
    <row r="271" spans="1:17" s="1" customFormat="1" ht="14.25" customHeight="1" x14ac:dyDescent="0.25">
      <c r="A271" s="2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13"/>
      <c r="O271"/>
      <c r="P271"/>
      <c r="Q271"/>
    </row>
    <row r="272" spans="1:17" s="1" customFormat="1" ht="14.25" customHeight="1" x14ac:dyDescent="0.25">
      <c r="A272" s="2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13"/>
      <c r="O272"/>
      <c r="P272"/>
      <c r="Q272"/>
    </row>
    <row r="273" spans="1:17" s="1" customFormat="1" ht="14.25" customHeight="1" x14ac:dyDescent="0.25">
      <c r="A273" s="2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13"/>
      <c r="O273"/>
      <c r="P273"/>
      <c r="Q273"/>
    </row>
    <row r="274" spans="1:17" s="1" customFormat="1" ht="14.25" customHeight="1" x14ac:dyDescent="0.25">
      <c r="A274" s="2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13"/>
      <c r="O274"/>
      <c r="P274"/>
      <c r="Q274"/>
    </row>
    <row r="275" spans="1:17" s="1" customFormat="1" ht="14.25" customHeight="1" x14ac:dyDescent="0.25">
      <c r="A275" s="2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13"/>
      <c r="O275"/>
      <c r="P275"/>
      <c r="Q275"/>
    </row>
    <row r="276" spans="1:17" s="1" customFormat="1" ht="14.25" customHeight="1" x14ac:dyDescent="0.25">
      <c r="A276" s="2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13"/>
      <c r="O276"/>
      <c r="P276"/>
      <c r="Q276"/>
    </row>
    <row r="277" spans="1:17" s="1" customFormat="1" ht="14.25" customHeight="1" x14ac:dyDescent="0.25">
      <c r="A277" s="2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13"/>
      <c r="O277"/>
      <c r="P277"/>
      <c r="Q277"/>
    </row>
    <row r="278" spans="1:17" s="1" customFormat="1" ht="14.25" customHeight="1" x14ac:dyDescent="0.25">
      <c r="A278" s="2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13"/>
      <c r="O278"/>
      <c r="P278"/>
      <c r="Q278"/>
    </row>
    <row r="279" spans="1:17" s="1" customFormat="1" ht="14.25" customHeight="1" x14ac:dyDescent="0.25">
      <c r="A279" s="2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13"/>
      <c r="O279"/>
      <c r="P279"/>
      <c r="Q279"/>
    </row>
    <row r="280" spans="1:17" s="1" customFormat="1" ht="14.25" customHeight="1" x14ac:dyDescent="0.25">
      <c r="A280" s="2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13"/>
      <c r="O280"/>
      <c r="P280"/>
      <c r="Q280"/>
    </row>
    <row r="281" spans="1:17" s="1" customFormat="1" ht="14.25" customHeight="1" x14ac:dyDescent="0.25">
      <c r="A281" s="2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13"/>
      <c r="O281"/>
      <c r="P281"/>
      <c r="Q281"/>
    </row>
    <row r="282" spans="1:17" s="1" customFormat="1" ht="14.25" customHeight="1" x14ac:dyDescent="0.25">
      <c r="A282" s="2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13"/>
      <c r="O282"/>
      <c r="P282"/>
      <c r="Q282"/>
    </row>
    <row r="283" spans="1:17" s="1" customFormat="1" ht="14.25" customHeight="1" x14ac:dyDescent="0.25">
      <c r="A283" s="2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13"/>
      <c r="O283"/>
      <c r="P283"/>
      <c r="Q283"/>
    </row>
    <row r="284" spans="1:17" s="1" customFormat="1" ht="14.25" customHeight="1" x14ac:dyDescent="0.25">
      <c r="A284" s="2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13"/>
      <c r="O284"/>
      <c r="P284"/>
      <c r="Q284"/>
    </row>
    <row r="285" spans="1:17" s="1" customFormat="1" ht="14.25" customHeight="1" x14ac:dyDescent="0.25">
      <c r="A285" s="2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13"/>
      <c r="O285"/>
      <c r="P285"/>
      <c r="Q285"/>
    </row>
    <row r="286" spans="1:17" s="1" customFormat="1" ht="14.25" customHeight="1" x14ac:dyDescent="0.25">
      <c r="A286" s="2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13"/>
      <c r="O286"/>
      <c r="P286"/>
      <c r="Q286"/>
    </row>
    <row r="287" spans="1:17" s="1" customFormat="1" ht="14.25" customHeight="1" x14ac:dyDescent="0.25">
      <c r="A287" s="2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13"/>
      <c r="O287"/>
      <c r="P287"/>
      <c r="Q287"/>
    </row>
    <row r="288" spans="1:17" s="1" customFormat="1" ht="14.25" customHeight="1" x14ac:dyDescent="0.25">
      <c r="A288" s="2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13"/>
      <c r="O288"/>
      <c r="P288"/>
      <c r="Q288"/>
    </row>
    <row r="289" spans="1:17" s="1" customFormat="1" ht="14.25" customHeight="1" x14ac:dyDescent="0.25">
      <c r="A289" s="2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13"/>
      <c r="O289"/>
      <c r="P289"/>
      <c r="Q289"/>
    </row>
    <row r="290" spans="1:17" s="1" customFormat="1" ht="14.25" customHeight="1" x14ac:dyDescent="0.25">
      <c r="A290" s="2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13"/>
      <c r="O290"/>
      <c r="P290"/>
      <c r="Q290"/>
    </row>
    <row r="291" spans="1:17" s="1" customFormat="1" ht="14.25" customHeight="1" x14ac:dyDescent="0.25">
      <c r="A291" s="2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13"/>
      <c r="O291"/>
      <c r="P291"/>
      <c r="Q291"/>
    </row>
    <row r="292" spans="1:17" ht="14.25" customHeight="1" x14ac:dyDescent="0.25">
      <c r="L292" s="13"/>
    </row>
    <row r="293" spans="1:17" ht="14.25" customHeight="1" x14ac:dyDescent="0.25">
      <c r="L293" s="13"/>
    </row>
    <row r="294" spans="1:17" ht="14.25" customHeight="1" x14ac:dyDescent="0.25">
      <c r="L294" s="13"/>
    </row>
    <row r="295" spans="1:17" ht="14.25" customHeight="1" x14ac:dyDescent="0.25">
      <c r="L295" s="13"/>
    </row>
    <row r="296" spans="1:17" ht="14.25" customHeight="1" x14ac:dyDescent="0.25">
      <c r="L296" s="13"/>
    </row>
    <row r="297" spans="1:17" ht="14.25" customHeight="1" x14ac:dyDescent="0.25">
      <c r="L297" s="13"/>
    </row>
    <row r="298" spans="1:17" ht="14.25" customHeight="1" x14ac:dyDescent="0.25">
      <c r="L298" s="13"/>
    </row>
    <row r="299" spans="1:17" ht="14.25" customHeight="1" x14ac:dyDescent="0.25">
      <c r="L299" s="13"/>
    </row>
    <row r="300" spans="1:17" ht="14.25" customHeight="1" x14ac:dyDescent="0.25">
      <c r="L300" s="13"/>
    </row>
    <row r="301" spans="1:17" s="12" customFormat="1" ht="30" customHeight="1" x14ac:dyDescent="0.25">
      <c r="A301" s="2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11"/>
      <c r="M301" s="11"/>
      <c r="N301" s="11"/>
    </row>
    <row r="302" spans="1:17" ht="14.25" customHeight="1" x14ac:dyDescent="0.25">
      <c r="L302" s="13"/>
    </row>
    <row r="303" spans="1:17" ht="14.25" customHeight="1" x14ac:dyDescent="0.25">
      <c r="L303" s="13"/>
    </row>
    <row r="304" spans="1:17" ht="14.25" customHeight="1" x14ac:dyDescent="0.25">
      <c r="L304" s="13"/>
    </row>
    <row r="305" spans="1:14" ht="14.25" customHeight="1" x14ac:dyDescent="0.25">
      <c r="L305" s="13"/>
    </row>
    <row r="306" spans="1:14" ht="14.25" customHeight="1" x14ac:dyDescent="0.25">
      <c r="L306" s="13"/>
    </row>
    <row r="307" spans="1:14" ht="14.25" customHeight="1" x14ac:dyDescent="0.25">
      <c r="L307" s="13"/>
    </row>
    <row r="308" spans="1:14" ht="14.25" customHeight="1" x14ac:dyDescent="0.25">
      <c r="L308" s="13"/>
    </row>
    <row r="310" spans="1:14" s="12" customFormat="1" ht="30" customHeight="1" x14ac:dyDescent="0.25">
      <c r="A310" s="2"/>
      <c r="B310" s="3"/>
      <c r="C310" s="4"/>
      <c r="D310" s="4"/>
      <c r="E310" s="4"/>
      <c r="F310" s="4"/>
      <c r="G310" s="4"/>
      <c r="H310" s="4"/>
      <c r="I310" s="4"/>
      <c r="J310" s="4"/>
      <c r="K310" s="4"/>
      <c r="L310" s="11"/>
      <c r="M310" s="11"/>
      <c r="N310" s="11"/>
    </row>
    <row r="311" spans="1:14" ht="13.15" customHeight="1" x14ac:dyDescent="0.25"/>
    <row r="316" spans="1:14" ht="13.15" customHeight="1" x14ac:dyDescent="0.25"/>
    <row r="318" spans="1:14" ht="13.15" customHeight="1" x14ac:dyDescent="0.25"/>
    <row r="322" ht="13.15" customHeight="1" x14ac:dyDescent="0.25"/>
    <row r="326" ht="13.15" customHeight="1" x14ac:dyDescent="0.25"/>
    <row r="334" ht="13.15" customHeight="1" x14ac:dyDescent="0.25"/>
  </sheetData>
  <mergeCells count="16">
    <mergeCell ref="A1:D1"/>
    <mergeCell ref="I1:K1"/>
    <mergeCell ref="A3:K3"/>
    <mergeCell ref="A4:K4"/>
    <mergeCell ref="K7:K8"/>
    <mergeCell ref="A2:K2"/>
    <mergeCell ref="I7:I8"/>
    <mergeCell ref="J7:J8"/>
    <mergeCell ref="F7:F8"/>
    <mergeCell ref="E7:E9"/>
    <mergeCell ref="G7:G8"/>
    <mergeCell ref="H7:H8"/>
    <mergeCell ref="A7:A9"/>
    <mergeCell ref="B7:B9"/>
    <mergeCell ref="C7:C9"/>
    <mergeCell ref="D7:D9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75"/>
  <sheetViews>
    <sheetView view="pageBreakPreview" zoomScale="65" zoomScaleNormal="100" zoomScaleSheetLayoutView="65" workbookViewId="0">
      <selection activeCell="I9" sqref="I9"/>
    </sheetView>
  </sheetViews>
  <sheetFormatPr defaultRowHeight="12.5" x14ac:dyDescent="0.25"/>
  <cols>
    <col min="1" max="1" width="4.453125" style="2" customWidth="1"/>
    <col min="2" max="2" width="43.81640625" style="3" customWidth="1"/>
    <col min="3" max="3" width="8.26953125" style="4" customWidth="1"/>
    <col min="4" max="4" width="7.7265625" style="4" customWidth="1"/>
    <col min="5" max="5" width="10" style="4" customWidth="1"/>
    <col min="6" max="6" width="11.81640625" style="4" customWidth="1"/>
    <col min="7" max="7" width="11" style="4" customWidth="1"/>
    <col min="8" max="8" width="11.7265625" style="4" customWidth="1"/>
    <col min="9" max="9" width="10.54296875" style="4" customWidth="1"/>
    <col min="10" max="10" width="10.1796875" style="4" customWidth="1"/>
    <col min="11" max="11" width="11" style="4" customWidth="1"/>
    <col min="12" max="12" width="11.81640625" style="1" bestFit="1" customWidth="1"/>
    <col min="13" max="13" width="13.81640625" style="1" bestFit="1" customWidth="1"/>
    <col min="14" max="14" width="12.26953125" style="1" bestFit="1" customWidth="1"/>
    <col min="15" max="15" width="15.453125" customWidth="1"/>
    <col min="16" max="16" width="12.26953125" bestFit="1" customWidth="1"/>
    <col min="17" max="17" width="11.26953125" bestFit="1" customWidth="1"/>
  </cols>
  <sheetData>
    <row r="1" spans="1:15" ht="55.15" customHeight="1" x14ac:dyDescent="0.25">
      <c r="A1" s="252" t="s">
        <v>208</v>
      </c>
      <c r="B1" s="252"/>
      <c r="C1" s="252"/>
      <c r="D1" s="252"/>
      <c r="E1" s="120"/>
      <c r="F1" s="121"/>
      <c r="G1" s="121"/>
      <c r="H1" s="121"/>
      <c r="I1" s="253" t="s">
        <v>148</v>
      </c>
      <c r="J1" s="253"/>
      <c r="K1" s="253"/>
      <c r="N1" s="26"/>
      <c r="O1" s="19"/>
    </row>
    <row r="2" spans="1:15" ht="35.15" customHeight="1" x14ac:dyDescent="0.5">
      <c r="A2" s="254" t="s">
        <v>29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N2" s="26"/>
      <c r="O2" s="19"/>
    </row>
    <row r="3" spans="1:15" ht="25" x14ac:dyDescent="0.5">
      <c r="A3" s="254" t="s">
        <v>159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N3" s="26"/>
      <c r="O3" s="19"/>
    </row>
    <row r="4" spans="1:15" ht="25" x14ac:dyDescent="0.5">
      <c r="A4" s="254" t="s">
        <v>48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N4" s="26"/>
      <c r="O4" s="19"/>
    </row>
    <row r="5" spans="1:15" ht="18" customHeight="1" thickBot="1" x14ac:dyDescent="0.55000000000000004">
      <c r="A5" s="94"/>
      <c r="B5" s="94"/>
      <c r="C5" s="94"/>
      <c r="D5" s="94"/>
      <c r="E5" s="95"/>
      <c r="F5" s="94"/>
      <c r="G5" s="94"/>
      <c r="H5" s="94"/>
      <c r="I5" s="94"/>
      <c r="J5" s="94"/>
      <c r="K5" s="94"/>
      <c r="N5" s="26"/>
      <c r="O5" s="19"/>
    </row>
    <row r="6" spans="1:15" s="9" customFormat="1" ht="13.15" customHeight="1" x14ac:dyDescent="0.25">
      <c r="A6" s="264" t="s">
        <v>0</v>
      </c>
      <c r="B6" s="257" t="s">
        <v>1</v>
      </c>
      <c r="C6" s="261" t="s">
        <v>6</v>
      </c>
      <c r="D6" s="261" t="s">
        <v>7</v>
      </c>
      <c r="E6" s="261" t="s">
        <v>23</v>
      </c>
      <c r="F6" s="259" t="s">
        <v>2</v>
      </c>
      <c r="G6" s="259" t="s">
        <v>3</v>
      </c>
      <c r="H6" s="259" t="s">
        <v>4</v>
      </c>
      <c r="I6" s="257" t="s">
        <v>15</v>
      </c>
      <c r="J6" s="257" t="s">
        <v>16</v>
      </c>
      <c r="K6" s="255" t="s">
        <v>5</v>
      </c>
      <c r="L6" s="8"/>
      <c r="M6" s="8"/>
      <c r="N6" s="26"/>
      <c r="O6" s="19"/>
    </row>
    <row r="7" spans="1:15" s="9" customFormat="1" ht="13" x14ac:dyDescent="0.25">
      <c r="A7" s="265"/>
      <c r="B7" s="258"/>
      <c r="C7" s="262"/>
      <c r="D7" s="262"/>
      <c r="E7" s="262"/>
      <c r="F7" s="260"/>
      <c r="G7" s="260"/>
      <c r="H7" s="260"/>
      <c r="I7" s="258"/>
      <c r="J7" s="258"/>
      <c r="K7" s="256"/>
      <c r="L7" s="8"/>
      <c r="M7" s="8"/>
      <c r="N7" s="26"/>
      <c r="O7" s="19"/>
    </row>
    <row r="8" spans="1:15" s="9" customFormat="1" ht="13" x14ac:dyDescent="0.25">
      <c r="A8" s="265"/>
      <c r="B8" s="258"/>
      <c r="C8" s="263"/>
      <c r="D8" s="263"/>
      <c r="E8" s="263"/>
      <c r="F8" s="218" t="s">
        <v>14</v>
      </c>
      <c r="G8" s="218" t="s">
        <v>14</v>
      </c>
      <c r="H8" s="218" t="s">
        <v>14</v>
      </c>
      <c r="I8" s="218" t="s">
        <v>14</v>
      </c>
      <c r="J8" s="218" t="s">
        <v>14</v>
      </c>
      <c r="K8" s="76" t="s">
        <v>14</v>
      </c>
      <c r="L8" s="8"/>
      <c r="M8" s="8"/>
      <c r="N8" s="26"/>
      <c r="O8" s="21"/>
    </row>
    <row r="9" spans="1:15" s="10" customFormat="1" ht="11.5" x14ac:dyDescent="0.25">
      <c r="A9" s="219" t="s">
        <v>28</v>
      </c>
      <c r="B9" s="18">
        <v>1</v>
      </c>
      <c r="C9" s="15" t="s">
        <v>25</v>
      </c>
      <c r="D9" s="18">
        <v>3</v>
      </c>
      <c r="E9" s="15" t="s">
        <v>9</v>
      </c>
      <c r="F9" s="18">
        <v>5</v>
      </c>
      <c r="G9" s="15" t="s">
        <v>10</v>
      </c>
      <c r="H9" s="18">
        <v>7</v>
      </c>
      <c r="I9" s="15">
        <v>8</v>
      </c>
      <c r="J9" s="15">
        <v>9</v>
      </c>
      <c r="K9" s="77" t="s">
        <v>27</v>
      </c>
      <c r="L9" s="8"/>
      <c r="M9" s="8"/>
      <c r="N9" s="26"/>
      <c r="O9" s="19"/>
    </row>
    <row r="10" spans="1:15" s="10" customFormat="1" ht="11.5" x14ac:dyDescent="0.25">
      <c r="A10" s="219"/>
      <c r="B10" s="72" t="s">
        <v>160</v>
      </c>
      <c r="C10" s="15"/>
      <c r="D10" s="18"/>
      <c r="E10" s="15"/>
      <c r="F10" s="18"/>
      <c r="G10" s="15"/>
      <c r="H10" s="18"/>
      <c r="I10" s="15"/>
      <c r="J10" s="15"/>
      <c r="K10" s="77"/>
      <c r="L10" s="8"/>
      <c r="M10" s="8"/>
      <c r="N10" s="26"/>
      <c r="O10" s="19"/>
    </row>
    <row r="11" spans="1:15" s="10" customFormat="1" ht="11.5" x14ac:dyDescent="0.25">
      <c r="A11" s="219" t="s">
        <v>165</v>
      </c>
      <c r="B11" s="72" t="s">
        <v>161</v>
      </c>
      <c r="C11" s="15"/>
      <c r="D11" s="18"/>
      <c r="E11" s="15"/>
      <c r="F11" s="18"/>
      <c r="G11" s="15"/>
      <c r="H11" s="18"/>
      <c r="I11" s="15"/>
      <c r="J11" s="15"/>
      <c r="K11" s="200"/>
      <c r="L11" s="8"/>
      <c r="M11" s="8"/>
      <c r="N11" s="26"/>
      <c r="O11" s="19"/>
    </row>
    <row r="12" spans="1:15" s="10" customFormat="1" ht="11.5" x14ac:dyDescent="0.25">
      <c r="A12" s="91" t="s">
        <v>24</v>
      </c>
      <c r="B12" s="136" t="s">
        <v>163</v>
      </c>
      <c r="C12" s="181" t="s">
        <v>96</v>
      </c>
      <c r="D12" s="181">
        <v>1</v>
      </c>
      <c r="E12" s="182">
        <v>500</v>
      </c>
      <c r="F12" s="125">
        <f>E12*D12</f>
        <v>500</v>
      </c>
      <c r="G12" s="126">
        <v>0</v>
      </c>
      <c r="H12" s="125">
        <v>0</v>
      </c>
      <c r="I12" s="126">
        <v>0</v>
      </c>
      <c r="J12" s="126">
        <v>0</v>
      </c>
      <c r="K12" s="127">
        <f t="shared" ref="K12:K28" si="0">F12+G12+H12+I12+J12</f>
        <v>500</v>
      </c>
      <c r="L12" s="8"/>
      <c r="M12" s="8"/>
      <c r="N12" s="92"/>
      <c r="O12" s="19"/>
    </row>
    <row r="13" spans="1:15" s="10" customFormat="1" ht="11.5" x14ac:dyDescent="0.25">
      <c r="A13" s="91"/>
      <c r="B13" s="183" t="s">
        <v>107</v>
      </c>
      <c r="C13" s="181"/>
      <c r="D13" s="181"/>
      <c r="E13" s="182"/>
      <c r="F13" s="160">
        <f>F12</f>
        <v>500</v>
      </c>
      <c r="G13" s="160">
        <f t="shared" ref="G13:K13" si="1">G12</f>
        <v>0</v>
      </c>
      <c r="H13" s="160">
        <f t="shared" si="1"/>
        <v>0</v>
      </c>
      <c r="I13" s="160">
        <f t="shared" si="1"/>
        <v>0</v>
      </c>
      <c r="J13" s="160">
        <f t="shared" si="1"/>
        <v>0</v>
      </c>
      <c r="K13" s="268">
        <f t="shared" si="1"/>
        <v>500</v>
      </c>
      <c r="L13" s="8"/>
      <c r="M13" s="8"/>
      <c r="N13" s="92"/>
      <c r="O13" s="19"/>
    </row>
    <row r="14" spans="1:15" s="10" customFormat="1" ht="11.5" x14ac:dyDescent="0.25">
      <c r="A14" s="219" t="s">
        <v>166</v>
      </c>
      <c r="B14" s="183" t="s">
        <v>189</v>
      </c>
      <c r="C14" s="181"/>
      <c r="D14" s="181"/>
      <c r="E14" s="182"/>
      <c r="F14" s="160"/>
      <c r="G14" s="160"/>
      <c r="H14" s="160"/>
      <c r="I14" s="160"/>
      <c r="J14" s="160"/>
      <c r="K14" s="269"/>
      <c r="L14" s="8"/>
      <c r="M14" s="8"/>
      <c r="N14" s="92"/>
      <c r="O14" s="19"/>
    </row>
    <row r="15" spans="1:15" s="10" customFormat="1" ht="11.5" x14ac:dyDescent="0.25">
      <c r="A15" s="91" t="s">
        <v>25</v>
      </c>
      <c r="B15" s="136" t="s">
        <v>186</v>
      </c>
      <c r="C15" s="181" t="s">
        <v>96</v>
      </c>
      <c r="D15" s="181">
        <v>1</v>
      </c>
      <c r="E15" s="182">
        <v>10000</v>
      </c>
      <c r="F15" s="125">
        <v>0</v>
      </c>
      <c r="G15" s="125">
        <v>825</v>
      </c>
      <c r="H15" s="125">
        <v>5500</v>
      </c>
      <c r="I15" s="126">
        <v>0</v>
      </c>
      <c r="J15" s="126">
        <v>0</v>
      </c>
      <c r="K15" s="127">
        <f>F15+G15+H15+I15+J15</f>
        <v>6325</v>
      </c>
      <c r="L15" s="11"/>
      <c r="M15" s="8"/>
      <c r="N15" s="26"/>
      <c r="O15" s="19"/>
    </row>
    <row r="16" spans="1:15" s="10" customFormat="1" ht="14" customHeight="1" x14ac:dyDescent="0.25">
      <c r="A16" s="91"/>
      <c r="B16" s="183" t="s">
        <v>185</v>
      </c>
      <c r="C16" s="181"/>
      <c r="D16" s="181"/>
      <c r="E16" s="182"/>
      <c r="F16" s="160">
        <f>F15</f>
        <v>0</v>
      </c>
      <c r="G16" s="160">
        <f t="shared" ref="G16:K16" si="2">G15</f>
        <v>825</v>
      </c>
      <c r="H16" s="160">
        <f t="shared" si="2"/>
        <v>5500</v>
      </c>
      <c r="I16" s="160">
        <f t="shared" si="2"/>
        <v>0</v>
      </c>
      <c r="J16" s="160">
        <f t="shared" si="2"/>
        <v>0</v>
      </c>
      <c r="K16" s="268">
        <f t="shared" si="2"/>
        <v>6325</v>
      </c>
      <c r="L16" s="11"/>
      <c r="M16" s="8"/>
      <c r="N16" s="26"/>
      <c r="O16" s="19"/>
    </row>
    <row r="17" spans="1:15" s="10" customFormat="1" ht="11.5" x14ac:dyDescent="0.25">
      <c r="A17" s="219" t="s">
        <v>188</v>
      </c>
      <c r="B17" s="183" t="s">
        <v>199</v>
      </c>
      <c r="C17" s="181"/>
      <c r="D17" s="181"/>
      <c r="E17" s="182"/>
      <c r="F17" s="125"/>
      <c r="G17" s="125"/>
      <c r="H17" s="125"/>
      <c r="I17" s="126"/>
      <c r="J17" s="126"/>
      <c r="K17" s="127"/>
      <c r="L17" s="11"/>
      <c r="M17" s="8"/>
      <c r="N17" s="26"/>
      <c r="O17" s="19"/>
    </row>
    <row r="18" spans="1:15" s="10" customFormat="1" ht="23" x14ac:dyDescent="0.25">
      <c r="A18" s="91" t="s">
        <v>8</v>
      </c>
      <c r="B18" s="136" t="s">
        <v>162</v>
      </c>
      <c r="C18" s="181" t="s">
        <v>96</v>
      </c>
      <c r="D18" s="181">
        <v>1</v>
      </c>
      <c r="E18" s="182">
        <v>1500</v>
      </c>
      <c r="F18" s="125">
        <f t="shared" ref="F18" si="3">E18*D18</f>
        <v>1500</v>
      </c>
      <c r="G18" s="126"/>
      <c r="H18" s="125">
        <v>0</v>
      </c>
      <c r="I18" s="126">
        <v>0</v>
      </c>
      <c r="J18" s="126">
        <v>0</v>
      </c>
      <c r="K18" s="127">
        <f t="shared" si="0"/>
        <v>1500</v>
      </c>
      <c r="L18" s="11"/>
      <c r="M18" s="8"/>
      <c r="N18" s="26"/>
      <c r="O18" s="19"/>
    </row>
    <row r="19" spans="1:15" s="10" customFormat="1" ht="11.5" x14ac:dyDescent="0.25">
      <c r="A19" s="91"/>
      <c r="B19" s="183" t="s">
        <v>179</v>
      </c>
      <c r="C19" s="181"/>
      <c r="D19" s="181"/>
      <c r="E19" s="182"/>
      <c r="F19" s="160">
        <f t="shared" ref="F19:K19" si="4">SUM(F18:F18)</f>
        <v>1500</v>
      </c>
      <c r="G19" s="160">
        <f t="shared" si="4"/>
        <v>0</v>
      </c>
      <c r="H19" s="160">
        <f t="shared" si="4"/>
        <v>0</v>
      </c>
      <c r="I19" s="160">
        <f t="shared" si="4"/>
        <v>0</v>
      </c>
      <c r="J19" s="160">
        <f t="shared" si="4"/>
        <v>0</v>
      </c>
      <c r="K19" s="268">
        <f t="shared" si="4"/>
        <v>1500</v>
      </c>
      <c r="L19" s="11"/>
      <c r="M19" s="8"/>
      <c r="N19" s="26"/>
      <c r="O19" s="19"/>
    </row>
    <row r="20" spans="1:15" s="10" customFormat="1" ht="11.5" x14ac:dyDescent="0.25">
      <c r="A20" s="219" t="s">
        <v>198</v>
      </c>
      <c r="B20" s="183" t="s">
        <v>164</v>
      </c>
      <c r="C20" s="181"/>
      <c r="D20" s="181"/>
      <c r="E20" s="182"/>
      <c r="F20" s="160"/>
      <c r="G20" s="160"/>
      <c r="H20" s="160"/>
      <c r="I20" s="160"/>
      <c r="J20" s="160"/>
      <c r="K20" s="269"/>
      <c r="L20" s="11"/>
      <c r="M20" s="8"/>
      <c r="N20" s="26"/>
      <c r="O20" s="19"/>
    </row>
    <row r="21" spans="1:15" s="12" customFormat="1" ht="11.5" x14ac:dyDescent="0.25">
      <c r="A21" s="91" t="s">
        <v>9</v>
      </c>
      <c r="B21" s="204" t="s">
        <v>167</v>
      </c>
      <c r="C21" s="181" t="s">
        <v>96</v>
      </c>
      <c r="D21" s="181">
        <v>1</v>
      </c>
      <c r="E21" s="182">
        <v>13250</v>
      </c>
      <c r="F21" s="125">
        <v>5500</v>
      </c>
      <c r="G21" s="24">
        <v>2250</v>
      </c>
      <c r="H21" s="24">
        <v>5500</v>
      </c>
      <c r="I21" s="24">
        <f>0</f>
        <v>0</v>
      </c>
      <c r="J21" s="24">
        <v>0</v>
      </c>
      <c r="K21" s="127">
        <f t="shared" si="0"/>
        <v>13250</v>
      </c>
      <c r="L21" s="11"/>
      <c r="M21" s="11"/>
      <c r="N21" s="26"/>
      <c r="O21" s="21"/>
    </row>
    <row r="22" spans="1:15" s="12" customFormat="1" ht="11.5" x14ac:dyDescent="0.25">
      <c r="A22" s="91" t="s">
        <v>26</v>
      </c>
      <c r="B22" s="204" t="s">
        <v>168</v>
      </c>
      <c r="C22" s="181" t="s">
        <v>96</v>
      </c>
      <c r="D22" s="181">
        <v>1</v>
      </c>
      <c r="E22" s="182">
        <v>13250</v>
      </c>
      <c r="F22" s="125">
        <v>5500</v>
      </c>
      <c r="G22" s="24">
        <v>2250</v>
      </c>
      <c r="H22" s="125">
        <v>5500</v>
      </c>
      <c r="I22" s="126">
        <v>0</v>
      </c>
      <c r="J22" s="126">
        <v>0</v>
      </c>
      <c r="K22" s="127">
        <f t="shared" si="0"/>
        <v>13250</v>
      </c>
      <c r="L22" s="11"/>
      <c r="M22" s="11"/>
      <c r="N22" s="26"/>
      <c r="O22" s="21"/>
    </row>
    <row r="23" spans="1:15" s="12" customFormat="1" ht="11.5" x14ac:dyDescent="0.25">
      <c r="A23" s="91" t="s">
        <v>10</v>
      </c>
      <c r="B23" s="204" t="s">
        <v>97</v>
      </c>
      <c r="C23" s="181" t="s">
        <v>13</v>
      </c>
      <c r="D23" s="181">
        <v>1</v>
      </c>
      <c r="E23" s="182">
        <v>22500</v>
      </c>
      <c r="F23" s="125">
        <v>3500</v>
      </c>
      <c r="G23" s="24">
        <v>0</v>
      </c>
      <c r="H23" s="125">
        <v>19000</v>
      </c>
      <c r="I23" s="126">
        <v>0</v>
      </c>
      <c r="J23" s="126">
        <v>0</v>
      </c>
      <c r="K23" s="127">
        <f t="shared" si="0"/>
        <v>22500</v>
      </c>
      <c r="L23" s="11"/>
      <c r="M23" s="11"/>
      <c r="N23" s="26"/>
      <c r="O23" s="21"/>
    </row>
    <row r="24" spans="1:15" s="12" customFormat="1" ht="11.5" x14ac:dyDescent="0.25">
      <c r="A24" s="91" t="s">
        <v>11</v>
      </c>
      <c r="B24" s="136" t="s">
        <v>75</v>
      </c>
      <c r="C24" s="181" t="s">
        <v>13</v>
      </c>
      <c r="D24" s="181">
        <v>1</v>
      </c>
      <c r="E24" s="182">
        <v>565</v>
      </c>
      <c r="F24" s="125">
        <v>0</v>
      </c>
      <c r="G24" s="24">
        <v>0</v>
      </c>
      <c r="H24" s="125">
        <v>0</v>
      </c>
      <c r="I24" s="126">
        <v>0</v>
      </c>
      <c r="J24" s="126">
        <f>E24</f>
        <v>565</v>
      </c>
      <c r="K24" s="127">
        <f t="shared" si="0"/>
        <v>565</v>
      </c>
      <c r="L24" s="11"/>
      <c r="M24" s="11"/>
      <c r="N24" s="26"/>
      <c r="O24" s="21"/>
    </row>
    <row r="25" spans="1:15" s="10" customFormat="1" ht="11.5" x14ac:dyDescent="0.25">
      <c r="A25" s="91" t="s">
        <v>38</v>
      </c>
      <c r="B25" s="136" t="s">
        <v>76</v>
      </c>
      <c r="C25" s="181" t="s">
        <v>13</v>
      </c>
      <c r="D25" s="181">
        <v>1</v>
      </c>
      <c r="E25" s="182">
        <v>100</v>
      </c>
      <c r="F25" s="125">
        <v>0</v>
      </c>
      <c r="G25" s="24">
        <v>0</v>
      </c>
      <c r="H25" s="125">
        <v>0</v>
      </c>
      <c r="I25" s="24">
        <f>0</f>
        <v>0</v>
      </c>
      <c r="J25" s="126">
        <f t="shared" ref="J25:J28" si="5">E25</f>
        <v>100</v>
      </c>
      <c r="K25" s="127">
        <f t="shared" si="0"/>
        <v>100</v>
      </c>
      <c r="L25" s="11"/>
      <c r="M25" s="8"/>
      <c r="N25" s="26"/>
      <c r="O25" s="19"/>
    </row>
    <row r="26" spans="1:15" s="12" customFormat="1" ht="11.5" x14ac:dyDescent="0.25">
      <c r="A26" s="91" t="s">
        <v>39</v>
      </c>
      <c r="B26" s="136" t="s">
        <v>143</v>
      </c>
      <c r="C26" s="181" t="s">
        <v>13</v>
      </c>
      <c r="D26" s="181">
        <v>1</v>
      </c>
      <c r="E26" s="182">
        <v>100</v>
      </c>
      <c r="F26" s="125">
        <v>0</v>
      </c>
      <c r="G26" s="24">
        <v>0</v>
      </c>
      <c r="H26" s="125">
        <v>0</v>
      </c>
      <c r="I26" s="126">
        <v>0</v>
      </c>
      <c r="J26" s="126">
        <f t="shared" si="5"/>
        <v>100</v>
      </c>
      <c r="K26" s="127">
        <f t="shared" si="0"/>
        <v>100</v>
      </c>
      <c r="L26" s="11"/>
      <c r="M26" s="11"/>
      <c r="N26" s="26"/>
      <c r="O26" s="21"/>
    </row>
    <row r="27" spans="1:15" s="12" customFormat="1" ht="11.5" x14ac:dyDescent="0.25">
      <c r="A27" s="91" t="s">
        <v>27</v>
      </c>
      <c r="B27" s="136" t="s">
        <v>77</v>
      </c>
      <c r="C27" s="181" t="s">
        <v>96</v>
      </c>
      <c r="D27" s="181">
        <v>1</v>
      </c>
      <c r="E27" s="182">
        <v>170</v>
      </c>
      <c r="F27" s="125">
        <v>0</v>
      </c>
      <c r="G27" s="24">
        <v>0</v>
      </c>
      <c r="H27" s="125">
        <v>0</v>
      </c>
      <c r="I27" s="24">
        <f>0</f>
        <v>0</v>
      </c>
      <c r="J27" s="126">
        <f t="shared" si="5"/>
        <v>170</v>
      </c>
      <c r="K27" s="127">
        <f t="shared" si="0"/>
        <v>170</v>
      </c>
      <c r="L27" s="11"/>
      <c r="M27" s="11"/>
      <c r="N27" s="26"/>
      <c r="O27" s="21"/>
    </row>
    <row r="28" spans="1:15" s="12" customFormat="1" ht="11.5" x14ac:dyDescent="0.25">
      <c r="A28" s="91" t="s">
        <v>42</v>
      </c>
      <c r="B28" s="136" t="s">
        <v>78</v>
      </c>
      <c r="C28" s="181" t="s">
        <v>96</v>
      </c>
      <c r="D28" s="181">
        <v>1</v>
      </c>
      <c r="E28" s="182">
        <v>1710</v>
      </c>
      <c r="F28" s="125">
        <v>0</v>
      </c>
      <c r="G28" s="24">
        <v>0</v>
      </c>
      <c r="H28" s="125">
        <v>0</v>
      </c>
      <c r="I28" s="126">
        <v>0</v>
      </c>
      <c r="J28" s="126">
        <f t="shared" si="5"/>
        <v>1710</v>
      </c>
      <c r="K28" s="127">
        <f t="shared" si="0"/>
        <v>1710</v>
      </c>
      <c r="L28" s="11"/>
      <c r="M28" s="11"/>
      <c r="N28" s="26"/>
      <c r="O28" s="21"/>
    </row>
    <row r="29" spans="1:15" s="12" customFormat="1" ht="11.5" x14ac:dyDescent="0.25">
      <c r="A29" s="91"/>
      <c r="B29" s="183" t="s">
        <v>106</v>
      </c>
      <c r="C29" s="181"/>
      <c r="D29" s="181"/>
      <c r="E29" s="182"/>
      <c r="F29" s="159">
        <f>SUM(F21:F28)</f>
        <v>14500</v>
      </c>
      <c r="G29" s="159">
        <f t="shared" ref="G29:K29" si="6">SUM(G21:G28)</f>
        <v>4500</v>
      </c>
      <c r="H29" s="159">
        <f t="shared" si="6"/>
        <v>30000</v>
      </c>
      <c r="I29" s="159">
        <f t="shared" si="6"/>
        <v>0</v>
      </c>
      <c r="J29" s="159">
        <f t="shared" si="6"/>
        <v>2645</v>
      </c>
      <c r="K29" s="198">
        <f t="shared" si="6"/>
        <v>51645</v>
      </c>
      <c r="L29" s="11"/>
      <c r="M29" s="11"/>
      <c r="N29" s="26"/>
      <c r="O29" s="21"/>
    </row>
    <row r="30" spans="1:15" s="12" customFormat="1" ht="13.15" customHeight="1" thickBot="1" x14ac:dyDescent="0.3">
      <c r="A30" s="80"/>
      <c r="B30" s="81" t="s">
        <v>12</v>
      </c>
      <c r="C30" s="82"/>
      <c r="D30" s="85"/>
      <c r="E30" s="85"/>
      <c r="F30" s="124">
        <f>ROUND(SUM(F13,F16,F19,F29),0)</f>
        <v>16500</v>
      </c>
      <c r="G30" s="124">
        <f t="shared" ref="G30:K30" si="7">ROUND(SUM(G13,G16,G19,G29),0)</f>
        <v>5325</v>
      </c>
      <c r="H30" s="124">
        <f t="shared" si="7"/>
        <v>35500</v>
      </c>
      <c r="I30" s="124">
        <f t="shared" si="7"/>
        <v>0</v>
      </c>
      <c r="J30" s="124">
        <f t="shared" si="7"/>
        <v>2645</v>
      </c>
      <c r="K30" s="196">
        <f t="shared" si="7"/>
        <v>59970</v>
      </c>
      <c r="L30" s="11"/>
      <c r="M30" s="28">
        <f>SUM(F30:J30)</f>
        <v>59970</v>
      </c>
      <c r="N30" s="11"/>
    </row>
    <row r="31" spans="1:15" s="12" customFormat="1" ht="13.15" customHeight="1" x14ac:dyDescent="0.25">
      <c r="A31" s="20"/>
      <c r="B31" s="147"/>
      <c r="C31" s="74"/>
      <c r="D31" s="148"/>
      <c r="E31" s="148"/>
      <c r="F31" s="149"/>
      <c r="G31" s="149"/>
      <c r="H31" s="149"/>
      <c r="I31" s="149"/>
      <c r="J31" s="149"/>
      <c r="K31" s="149"/>
      <c r="L31" s="11"/>
      <c r="M31" s="28"/>
      <c r="N31" s="11"/>
    </row>
    <row r="32" spans="1:15" s="12" customFormat="1" ht="13.15" customHeight="1" x14ac:dyDescent="0.25">
      <c r="A32" s="20"/>
      <c r="B32" s="147"/>
      <c r="C32" s="74"/>
      <c r="D32" s="148"/>
      <c r="E32" s="148"/>
      <c r="F32" s="150">
        <f>[4]GA1!$C$12</f>
        <v>14500</v>
      </c>
      <c r="G32" s="150">
        <f>[4]GA1!$E$12</f>
        <v>5325</v>
      </c>
      <c r="H32" s="150">
        <f>[4]GA1!$D$12</f>
        <v>35500</v>
      </c>
      <c r="I32" s="149"/>
      <c r="J32" s="149"/>
      <c r="K32" s="149"/>
      <c r="L32" s="11"/>
      <c r="M32" s="28"/>
      <c r="N32" s="11"/>
    </row>
    <row r="33" spans="1:17" s="12" customFormat="1" ht="13.15" customHeight="1" x14ac:dyDescent="0.25">
      <c r="A33" s="220" t="s">
        <v>203</v>
      </c>
      <c r="B33" s="221" t="s">
        <v>204</v>
      </c>
      <c r="C33" s="222"/>
      <c r="D33" s="222"/>
      <c r="E33" s="222"/>
      <c r="F33" s="222"/>
      <c r="G33" s="223"/>
      <c r="H33" s="222"/>
      <c r="I33" s="222"/>
      <c r="J33" s="222"/>
      <c r="K33" s="224"/>
      <c r="L33" s="11"/>
      <c r="M33" s="28"/>
      <c r="N33" s="11"/>
    </row>
    <row r="34" spans="1:17" s="12" customFormat="1" ht="13.15" customHeight="1" x14ac:dyDescent="0.25">
      <c r="A34" s="224"/>
      <c r="B34" s="178" t="s">
        <v>205</v>
      </c>
      <c r="C34" s="176"/>
      <c r="D34" s="176"/>
      <c r="E34" s="176"/>
      <c r="F34" s="176"/>
      <c r="G34" s="225"/>
      <c r="H34" s="176"/>
      <c r="I34" s="176"/>
      <c r="J34" s="176"/>
      <c r="K34" s="176">
        <v>1500</v>
      </c>
      <c r="L34" s="11"/>
      <c r="M34" s="28"/>
      <c r="N34" s="11"/>
    </row>
    <row r="35" spans="1:17" s="12" customFormat="1" ht="13.15" customHeight="1" x14ac:dyDescent="0.25">
      <c r="A35" s="20"/>
      <c r="B35" s="147"/>
      <c r="C35" s="74"/>
      <c r="D35" s="148"/>
      <c r="E35" s="148"/>
      <c r="F35" s="149"/>
      <c r="G35" s="149"/>
      <c r="H35" s="149"/>
      <c r="I35" s="149"/>
      <c r="J35" s="149"/>
      <c r="K35" s="149"/>
      <c r="L35" s="11"/>
      <c r="M35" s="28"/>
      <c r="N35" s="11"/>
    </row>
    <row r="36" spans="1:17" s="12" customFormat="1" ht="13.15" customHeight="1" x14ac:dyDescent="0.25">
      <c r="A36" s="20"/>
      <c r="B36" s="147"/>
      <c r="C36" s="74"/>
      <c r="D36" s="148"/>
      <c r="E36" s="148"/>
      <c r="F36" s="149"/>
      <c r="G36" s="149"/>
      <c r="H36" s="149"/>
      <c r="I36" s="149"/>
      <c r="J36" s="149"/>
      <c r="K36" s="149"/>
      <c r="L36" s="11"/>
      <c r="M36" s="28"/>
      <c r="N36" s="11"/>
    </row>
    <row r="37" spans="1:17" s="12" customFormat="1" ht="13.15" customHeight="1" x14ac:dyDescent="0.3">
      <c r="A37" s="20"/>
      <c r="B37" s="147"/>
      <c r="C37" s="74"/>
      <c r="D37" s="148"/>
      <c r="E37" s="148"/>
      <c r="F37" s="169" t="s">
        <v>108</v>
      </c>
      <c r="G37" s="169" t="s">
        <v>109</v>
      </c>
      <c r="H37" s="169" t="s">
        <v>110</v>
      </c>
      <c r="I37" s="169" t="s">
        <v>111</v>
      </c>
      <c r="J37" s="169" t="s">
        <v>112</v>
      </c>
      <c r="K37" s="149"/>
      <c r="L37" s="11"/>
      <c r="M37" s="28"/>
      <c r="N37" s="11"/>
    </row>
    <row r="38" spans="1:17" s="12" customFormat="1" ht="13.15" customHeight="1" x14ac:dyDescent="0.3">
      <c r="A38" s="20"/>
      <c r="B38" s="161" t="s">
        <v>101</v>
      </c>
      <c r="D38" s="148"/>
      <c r="E38" s="148"/>
      <c r="F38" s="170">
        <f>SUM(F39:F41)</f>
        <v>344099</v>
      </c>
      <c r="G38" s="170">
        <f t="shared" ref="G38:J38" si="8">SUM(G39:G41)</f>
        <v>32039</v>
      </c>
      <c r="H38" s="170">
        <f t="shared" si="8"/>
        <v>277300</v>
      </c>
      <c r="I38" s="170">
        <f t="shared" si="8"/>
        <v>0</v>
      </c>
      <c r="J38" s="170">
        <f t="shared" si="8"/>
        <v>7935</v>
      </c>
      <c r="K38" s="162">
        <f>SUM(K39:K41)</f>
        <v>661373</v>
      </c>
      <c r="L38" s="11"/>
      <c r="M38" s="28"/>
      <c r="N38" s="11"/>
    </row>
    <row r="39" spans="1:17" s="1" customFormat="1" ht="14.25" customHeight="1" x14ac:dyDescent="0.3">
      <c r="A39" s="201" t="s">
        <v>180</v>
      </c>
      <c r="B39" s="163" t="s">
        <v>98</v>
      </c>
      <c r="D39" s="4"/>
      <c r="E39" s="4"/>
      <c r="F39" s="171">
        <f>F53+F54+F59+F60+F66+F67</f>
        <v>173351</v>
      </c>
      <c r="G39" s="171">
        <f t="shared" ref="G39:K39" si="9">G53+G54+G59+G60+G66+G67</f>
        <v>18365</v>
      </c>
      <c r="H39" s="171">
        <f t="shared" si="9"/>
        <v>149905</v>
      </c>
      <c r="I39" s="171">
        <f t="shared" si="9"/>
        <v>0</v>
      </c>
      <c r="J39" s="171">
        <f t="shared" si="9"/>
        <v>7935</v>
      </c>
      <c r="K39" s="171">
        <f t="shared" si="9"/>
        <v>349556</v>
      </c>
      <c r="L39" s="13"/>
      <c r="O39"/>
      <c r="P39"/>
      <c r="Q39"/>
    </row>
    <row r="40" spans="1:17" s="1" customFormat="1" ht="14.25" customHeight="1" x14ac:dyDescent="0.3">
      <c r="A40" s="201" t="s">
        <v>180</v>
      </c>
      <c r="B40" s="165" t="s">
        <v>99</v>
      </c>
      <c r="D40" s="4"/>
      <c r="E40" s="4"/>
      <c r="F40" s="171">
        <f>F55+F61+F62+F68+F69</f>
        <v>163740</v>
      </c>
      <c r="G40" s="171">
        <f t="shared" ref="G40:K40" si="10">G55+G61+G62+G68+G69</f>
        <v>9337</v>
      </c>
      <c r="H40" s="171">
        <f t="shared" si="10"/>
        <v>84029</v>
      </c>
      <c r="I40" s="171">
        <f t="shared" si="10"/>
        <v>0</v>
      </c>
      <c r="J40" s="171">
        <f t="shared" si="10"/>
        <v>0</v>
      </c>
      <c r="K40" s="171">
        <f t="shared" si="10"/>
        <v>257106</v>
      </c>
      <c r="L40" s="13"/>
      <c r="O40"/>
      <c r="P40"/>
      <c r="Q40"/>
    </row>
    <row r="41" spans="1:17" s="1" customFormat="1" ht="14.25" customHeight="1" x14ac:dyDescent="0.3">
      <c r="A41" s="201" t="s">
        <v>180</v>
      </c>
      <c r="B41" s="165" t="s">
        <v>100</v>
      </c>
      <c r="D41" s="4"/>
      <c r="E41" s="4"/>
      <c r="F41" s="171">
        <f>F56+F57+F63+F64+F70+F71</f>
        <v>7008</v>
      </c>
      <c r="G41" s="171">
        <f t="shared" ref="G41:K41" si="11">G56+G57+G63+G64+G70+G71</f>
        <v>4337</v>
      </c>
      <c r="H41" s="171">
        <f t="shared" si="11"/>
        <v>43366</v>
      </c>
      <c r="I41" s="171">
        <f t="shared" si="11"/>
        <v>0</v>
      </c>
      <c r="J41" s="171">
        <f t="shared" si="11"/>
        <v>0</v>
      </c>
      <c r="K41" s="171">
        <f t="shared" si="11"/>
        <v>54711</v>
      </c>
      <c r="L41" s="13"/>
      <c r="O41"/>
      <c r="P41"/>
      <c r="Q41"/>
    </row>
    <row r="42" spans="1:17" s="1" customFormat="1" ht="14.25" customHeight="1" x14ac:dyDescent="0.3">
      <c r="A42" s="201"/>
      <c r="B42" s="210"/>
      <c r="D42" s="4"/>
      <c r="E42" s="4"/>
      <c r="F42" s="211"/>
      <c r="G42" s="211"/>
      <c r="H42" s="211"/>
      <c r="I42" s="211"/>
      <c r="J42" s="211"/>
      <c r="K42" s="211"/>
      <c r="L42" s="13"/>
      <c r="O42"/>
      <c r="P42"/>
      <c r="Q42"/>
    </row>
    <row r="43" spans="1:17" s="1" customFormat="1" ht="14.25" customHeight="1" x14ac:dyDescent="0.3">
      <c r="A43" s="201" t="s">
        <v>169</v>
      </c>
      <c r="B43" s="163" t="s">
        <v>98</v>
      </c>
      <c r="D43" s="4"/>
      <c r="E43" s="4"/>
      <c r="F43" s="171">
        <f>F53+F59+F66</f>
        <v>171851</v>
      </c>
      <c r="G43" s="171">
        <f t="shared" ref="G43:K43" si="12">G53+G59+G66</f>
        <v>15890</v>
      </c>
      <c r="H43" s="171">
        <f t="shared" si="12"/>
        <v>133405</v>
      </c>
      <c r="I43" s="171">
        <f t="shared" si="12"/>
        <v>0</v>
      </c>
      <c r="J43" s="171">
        <f t="shared" si="12"/>
        <v>7935</v>
      </c>
      <c r="K43" s="171">
        <f t="shared" si="12"/>
        <v>329081</v>
      </c>
      <c r="L43" s="13"/>
      <c r="O43"/>
      <c r="P43"/>
      <c r="Q43"/>
    </row>
    <row r="44" spans="1:17" s="1" customFormat="1" ht="14.25" customHeight="1" x14ac:dyDescent="0.3">
      <c r="A44" s="201" t="s">
        <v>157</v>
      </c>
      <c r="B44" s="163" t="s">
        <v>98</v>
      </c>
      <c r="D44" s="4"/>
      <c r="E44" s="4"/>
      <c r="F44" s="171">
        <f>F54+F60+F67</f>
        <v>1500</v>
      </c>
      <c r="G44" s="171">
        <f t="shared" ref="G44:K44" si="13">G54+G60+G67</f>
        <v>2475</v>
      </c>
      <c r="H44" s="171">
        <f t="shared" si="13"/>
        <v>16500</v>
      </c>
      <c r="I44" s="171">
        <f t="shared" si="13"/>
        <v>0</v>
      </c>
      <c r="J44" s="171">
        <f t="shared" si="13"/>
        <v>0</v>
      </c>
      <c r="K44" s="171">
        <f t="shared" si="13"/>
        <v>20475</v>
      </c>
      <c r="L44" s="13"/>
      <c r="O44"/>
      <c r="P44"/>
      <c r="Q44"/>
    </row>
    <row r="45" spans="1:17" s="1" customFormat="1" ht="14.25" customHeight="1" x14ac:dyDescent="0.3">
      <c r="A45" s="201" t="s">
        <v>169</v>
      </c>
      <c r="B45" s="165" t="s">
        <v>99</v>
      </c>
      <c r="D45" s="4"/>
      <c r="E45" s="4"/>
      <c r="F45" s="171">
        <f>F61+F68</f>
        <v>160740</v>
      </c>
      <c r="G45" s="171">
        <f t="shared" ref="G45:K45" si="14">G61+G68</f>
        <v>9337</v>
      </c>
      <c r="H45" s="171">
        <f t="shared" si="14"/>
        <v>84029</v>
      </c>
      <c r="I45" s="171">
        <f t="shared" si="14"/>
        <v>0</v>
      </c>
      <c r="J45" s="171">
        <f t="shared" si="14"/>
        <v>0</v>
      </c>
      <c r="K45" s="171">
        <f t="shared" si="14"/>
        <v>254106</v>
      </c>
      <c r="L45" s="13"/>
      <c r="O45"/>
      <c r="P45"/>
      <c r="Q45"/>
    </row>
    <row r="46" spans="1:17" s="1" customFormat="1" ht="14.25" customHeight="1" x14ac:dyDescent="0.3">
      <c r="A46" s="201" t="s">
        <v>157</v>
      </c>
      <c r="B46" s="165" t="s">
        <v>99</v>
      </c>
      <c r="D46" s="4"/>
      <c r="E46" s="4"/>
      <c r="F46" s="171">
        <f>F55+F62+F69</f>
        <v>3000</v>
      </c>
      <c r="G46" s="171">
        <f t="shared" ref="G46:K46" si="15">G55+G62+G69</f>
        <v>0</v>
      </c>
      <c r="H46" s="171">
        <f t="shared" si="15"/>
        <v>0</v>
      </c>
      <c r="I46" s="171">
        <f t="shared" si="15"/>
        <v>0</v>
      </c>
      <c r="J46" s="171">
        <f t="shared" si="15"/>
        <v>0</v>
      </c>
      <c r="K46" s="171">
        <f t="shared" si="15"/>
        <v>3000</v>
      </c>
      <c r="L46" s="13"/>
      <c r="O46"/>
      <c r="P46"/>
      <c r="Q46"/>
    </row>
    <row r="47" spans="1:17" s="1" customFormat="1" ht="14.25" customHeight="1" x14ac:dyDescent="0.3">
      <c r="A47" s="201" t="s">
        <v>169</v>
      </c>
      <c r="B47" s="165" t="s">
        <v>100</v>
      </c>
      <c r="D47" s="4"/>
      <c r="E47" s="4"/>
      <c r="F47" s="171">
        <f>F56+F63+F70</f>
        <v>2508</v>
      </c>
      <c r="G47" s="171">
        <f t="shared" ref="G47:K47" si="16">G56+G63+G70</f>
        <v>4337</v>
      </c>
      <c r="H47" s="171">
        <f t="shared" si="16"/>
        <v>43366</v>
      </c>
      <c r="I47" s="171">
        <f t="shared" si="16"/>
        <v>0</v>
      </c>
      <c r="J47" s="171">
        <f t="shared" si="16"/>
        <v>0</v>
      </c>
      <c r="K47" s="171">
        <f t="shared" si="16"/>
        <v>50211</v>
      </c>
      <c r="L47" s="13"/>
      <c r="O47"/>
      <c r="P47"/>
      <c r="Q47"/>
    </row>
    <row r="48" spans="1:17" s="1" customFormat="1" ht="14.25" customHeight="1" x14ac:dyDescent="0.3">
      <c r="A48" s="201" t="s">
        <v>157</v>
      </c>
      <c r="B48" s="165" t="s">
        <v>100</v>
      </c>
      <c r="D48" s="4"/>
      <c r="E48" s="4"/>
      <c r="F48" s="171">
        <f>F57+F64+F71</f>
        <v>4500</v>
      </c>
      <c r="G48" s="171">
        <f t="shared" ref="G48:K48" si="17">G57+G64+G71</f>
        <v>0</v>
      </c>
      <c r="H48" s="171">
        <f t="shared" si="17"/>
        <v>0</v>
      </c>
      <c r="I48" s="171">
        <f t="shared" si="17"/>
        <v>0</v>
      </c>
      <c r="J48" s="171">
        <f t="shared" si="17"/>
        <v>0</v>
      </c>
      <c r="K48" s="171">
        <f t="shared" si="17"/>
        <v>4500</v>
      </c>
      <c r="L48" s="13"/>
      <c r="O48"/>
      <c r="P48"/>
      <c r="Q48"/>
    </row>
    <row r="49" spans="1:17" s="1" customFormat="1" ht="14.25" customHeight="1" x14ac:dyDescent="0.3">
      <c r="A49" s="201"/>
      <c r="B49" s="210"/>
      <c r="D49" s="4"/>
      <c r="E49" s="4"/>
      <c r="F49" s="211">
        <f>SUM(F43:F48)</f>
        <v>344099</v>
      </c>
      <c r="G49" s="211">
        <f t="shared" ref="G49:K49" si="18">SUM(G43:G48)</f>
        <v>32039</v>
      </c>
      <c r="H49" s="211">
        <f t="shared" si="18"/>
        <v>277300</v>
      </c>
      <c r="I49" s="211">
        <f t="shared" si="18"/>
        <v>0</v>
      </c>
      <c r="J49" s="211">
        <f t="shared" si="18"/>
        <v>7935</v>
      </c>
      <c r="K49" s="211">
        <f t="shared" si="18"/>
        <v>661373</v>
      </c>
      <c r="L49" s="13"/>
      <c r="O49"/>
      <c r="P49"/>
      <c r="Q49"/>
    </row>
    <row r="50" spans="1:17" s="1" customFormat="1" ht="14.25" customHeight="1" x14ac:dyDescent="0.3">
      <c r="A50" s="201"/>
      <c r="B50" s="210"/>
      <c r="D50" s="4"/>
      <c r="E50" s="4"/>
      <c r="F50" s="211"/>
      <c r="G50" s="211"/>
      <c r="H50" s="211"/>
      <c r="I50" s="211"/>
      <c r="J50" s="211"/>
      <c r="K50" s="211"/>
      <c r="L50" s="13"/>
      <c r="O50"/>
      <c r="P50"/>
      <c r="Q50"/>
    </row>
    <row r="51" spans="1:17" s="1" customFormat="1" ht="14.25" customHeight="1" x14ac:dyDescent="0.3">
      <c r="A51" s="201"/>
      <c r="B51" s="210"/>
      <c r="D51" s="4"/>
      <c r="E51" s="4"/>
      <c r="F51" s="211"/>
      <c r="G51" s="211"/>
      <c r="H51" s="211"/>
      <c r="I51" s="211"/>
      <c r="J51" s="211"/>
      <c r="K51" s="211"/>
      <c r="L51" s="13"/>
      <c r="O51"/>
      <c r="P51"/>
      <c r="Q51"/>
    </row>
    <row r="52" spans="1:17" s="1" customFormat="1" ht="14.25" customHeight="1" x14ac:dyDescent="0.3">
      <c r="A52" s="2"/>
      <c r="B52" s="161" t="s">
        <v>102</v>
      </c>
      <c r="D52" s="4"/>
      <c r="E52" s="4"/>
      <c r="F52" s="4"/>
      <c r="G52" s="4"/>
      <c r="H52" s="4"/>
      <c r="I52" s="4"/>
      <c r="J52" s="4"/>
      <c r="K52" s="162">
        <f>SUM(K53:K57)</f>
        <v>59970</v>
      </c>
      <c r="L52" s="13"/>
      <c r="O52"/>
      <c r="P52"/>
      <c r="Q52"/>
    </row>
    <row r="53" spans="1:17" s="1" customFormat="1" ht="14.25" customHeight="1" x14ac:dyDescent="0.3">
      <c r="A53" s="201" t="s">
        <v>169</v>
      </c>
      <c r="B53" s="163" t="s">
        <v>156</v>
      </c>
      <c r="D53" s="4"/>
      <c r="E53" s="4"/>
      <c r="F53" s="164">
        <f>F29</f>
        <v>14500</v>
      </c>
      <c r="G53" s="164">
        <f t="shared" ref="G53:K53" si="19">G29</f>
        <v>4500</v>
      </c>
      <c r="H53" s="164">
        <f t="shared" si="19"/>
        <v>30000</v>
      </c>
      <c r="I53" s="164">
        <f t="shared" si="19"/>
        <v>0</v>
      </c>
      <c r="J53" s="164">
        <f t="shared" si="19"/>
        <v>2645</v>
      </c>
      <c r="K53" s="164">
        <f t="shared" si="19"/>
        <v>51645</v>
      </c>
      <c r="L53" s="13"/>
      <c r="O53"/>
      <c r="P53"/>
      <c r="Q53"/>
    </row>
    <row r="54" spans="1:17" s="1" customFormat="1" ht="14.25" customHeight="1" x14ac:dyDescent="0.3">
      <c r="A54" s="201" t="s">
        <v>157</v>
      </c>
      <c r="B54" s="163" t="s">
        <v>156</v>
      </c>
      <c r="D54" s="4"/>
      <c r="E54" s="4"/>
      <c r="F54" s="164">
        <f>F16</f>
        <v>0</v>
      </c>
      <c r="G54" s="164">
        <f t="shared" ref="G54:K54" si="20">G16</f>
        <v>825</v>
      </c>
      <c r="H54" s="164">
        <f t="shared" si="20"/>
        <v>5500</v>
      </c>
      <c r="I54" s="164">
        <f t="shared" si="20"/>
        <v>0</v>
      </c>
      <c r="J54" s="164">
        <f t="shared" si="20"/>
        <v>0</v>
      </c>
      <c r="K54" s="164">
        <f t="shared" si="20"/>
        <v>6325</v>
      </c>
      <c r="L54" s="13"/>
      <c r="O54"/>
      <c r="P54"/>
      <c r="Q54"/>
    </row>
    <row r="55" spans="1:17" s="1" customFormat="1" ht="14.25" customHeight="1" x14ac:dyDescent="0.3">
      <c r="A55" s="201" t="s">
        <v>157</v>
      </c>
      <c r="B55" s="165" t="s">
        <v>99</v>
      </c>
      <c r="D55" s="4"/>
      <c r="E55" s="4"/>
      <c r="F55" s="164">
        <f>F12</f>
        <v>500</v>
      </c>
      <c r="G55" s="164">
        <f t="shared" ref="G55:K55" si="21">G12</f>
        <v>0</v>
      </c>
      <c r="H55" s="164">
        <f t="shared" si="21"/>
        <v>0</v>
      </c>
      <c r="I55" s="164">
        <f t="shared" si="21"/>
        <v>0</v>
      </c>
      <c r="J55" s="164">
        <f t="shared" si="21"/>
        <v>0</v>
      </c>
      <c r="K55" s="164">
        <f t="shared" si="21"/>
        <v>500</v>
      </c>
      <c r="L55" s="13"/>
      <c r="O55"/>
      <c r="P55"/>
      <c r="Q55"/>
    </row>
    <row r="56" spans="1:17" s="1" customFormat="1" ht="14.25" customHeight="1" x14ac:dyDescent="0.3">
      <c r="A56" s="201" t="s">
        <v>169</v>
      </c>
      <c r="B56" s="165" t="s">
        <v>100</v>
      </c>
      <c r="C56" s="199"/>
      <c r="D56" s="131"/>
      <c r="E56" s="131"/>
      <c r="F56" s="164">
        <v>0</v>
      </c>
      <c r="G56" s="164">
        <v>0</v>
      </c>
      <c r="H56" s="164">
        <v>0</v>
      </c>
      <c r="I56" s="164">
        <v>0</v>
      </c>
      <c r="J56" s="164">
        <v>0</v>
      </c>
      <c r="K56" s="164">
        <v>0</v>
      </c>
      <c r="L56" s="13"/>
      <c r="O56"/>
      <c r="P56"/>
      <c r="Q56"/>
    </row>
    <row r="57" spans="1:17" s="1" customFormat="1" ht="14.25" customHeight="1" x14ac:dyDescent="0.3">
      <c r="A57" s="201" t="s">
        <v>157</v>
      </c>
      <c r="B57" s="165" t="s">
        <v>100</v>
      </c>
      <c r="C57" s="199"/>
      <c r="D57" s="131"/>
      <c r="E57" s="131"/>
      <c r="F57" s="164">
        <f>F19</f>
        <v>1500</v>
      </c>
      <c r="G57" s="164">
        <f t="shared" ref="G57:K57" si="22">G19</f>
        <v>0</v>
      </c>
      <c r="H57" s="164">
        <f t="shared" si="22"/>
        <v>0</v>
      </c>
      <c r="I57" s="164">
        <f t="shared" si="22"/>
        <v>0</v>
      </c>
      <c r="J57" s="164">
        <f t="shared" si="22"/>
        <v>0</v>
      </c>
      <c r="K57" s="164">
        <f t="shared" si="22"/>
        <v>1500</v>
      </c>
      <c r="L57" s="13"/>
      <c r="O57"/>
      <c r="P57"/>
      <c r="Q57"/>
    </row>
    <row r="58" spans="1:17" s="1" customFormat="1" ht="14.25" customHeight="1" x14ac:dyDescent="0.3">
      <c r="A58" s="201"/>
      <c r="B58" s="161" t="s">
        <v>103</v>
      </c>
      <c r="D58" s="4"/>
      <c r="E58" s="4"/>
      <c r="F58" s="4"/>
      <c r="G58" s="4"/>
      <c r="H58" s="4"/>
      <c r="I58" s="4"/>
      <c r="J58" s="4"/>
      <c r="K58" s="162">
        <f>SUM(K59:K64)</f>
        <v>530433</v>
      </c>
      <c r="L58" s="13"/>
      <c r="O58"/>
      <c r="P58"/>
      <c r="Q58"/>
    </row>
    <row r="59" spans="1:17" s="1" customFormat="1" ht="14.25" customHeight="1" x14ac:dyDescent="0.3">
      <c r="A59" s="201" t="s">
        <v>169</v>
      </c>
      <c r="B59" s="163" t="s">
        <v>98</v>
      </c>
      <c r="D59" s="4"/>
      <c r="E59" s="4"/>
      <c r="F59" s="164">
        <f>'Reabilitare GA2'!F41</f>
        <v>131851</v>
      </c>
      <c r="G59" s="164">
        <f>'Reabilitare GA2'!G41</f>
        <v>6890</v>
      </c>
      <c r="H59" s="164">
        <f>'Reabilitare GA2'!H41</f>
        <v>73405</v>
      </c>
      <c r="I59" s="164">
        <f>'Reabilitare GA2'!I41</f>
        <v>0</v>
      </c>
      <c r="J59" s="164">
        <f>'Reabilitare GA2'!J41</f>
        <v>2645</v>
      </c>
      <c r="K59" s="164">
        <f>'Reabilitare GA2'!K41</f>
        <v>214791</v>
      </c>
      <c r="L59" s="13"/>
      <c r="O59"/>
      <c r="P59"/>
      <c r="Q59"/>
    </row>
    <row r="60" spans="1:17" s="1" customFormat="1" ht="14.25" customHeight="1" x14ac:dyDescent="0.3">
      <c r="A60" s="201" t="s">
        <v>157</v>
      </c>
      <c r="B60" s="163" t="s">
        <v>98</v>
      </c>
      <c r="D60" s="4"/>
      <c r="E60" s="4"/>
      <c r="F60" s="164">
        <f>'Reabilitare GA2'!F14</f>
        <v>1500</v>
      </c>
      <c r="G60" s="164">
        <f>'Reabilitare GA2'!G14</f>
        <v>825</v>
      </c>
      <c r="H60" s="164">
        <f>'Reabilitare GA2'!H14</f>
        <v>5500</v>
      </c>
      <c r="I60" s="164">
        <f>'Reabilitare GA2'!I14</f>
        <v>0</v>
      </c>
      <c r="J60" s="164">
        <f>'Reabilitare GA2'!J14</f>
        <v>0</v>
      </c>
      <c r="K60" s="164">
        <f>'Reabilitare GA2'!K14</f>
        <v>7825</v>
      </c>
      <c r="L60" s="13"/>
      <c r="O60"/>
      <c r="P60"/>
      <c r="Q60"/>
    </row>
    <row r="61" spans="1:17" s="1" customFormat="1" ht="14.25" customHeight="1" x14ac:dyDescent="0.3">
      <c r="A61" s="201" t="s">
        <v>169</v>
      </c>
      <c r="B61" s="165" t="s">
        <v>99</v>
      </c>
      <c r="D61" s="4"/>
      <c r="E61" s="4"/>
      <c r="F61" s="164">
        <f>'Reabilitare GA2'!F22</f>
        <v>160740</v>
      </c>
      <c r="G61" s="164">
        <f>'Reabilitare GA2'!G22</f>
        <v>9337</v>
      </c>
      <c r="H61" s="164">
        <f>'Reabilitare GA2'!H22</f>
        <v>84029</v>
      </c>
      <c r="I61" s="164">
        <f>'Reabilitare GA2'!I22</f>
        <v>0</v>
      </c>
      <c r="J61" s="164">
        <f>'Reabilitare GA2'!J22</f>
        <v>0</v>
      </c>
      <c r="K61" s="164">
        <f>'Reabilitare GA2'!K22</f>
        <v>254106</v>
      </c>
      <c r="L61" s="13"/>
      <c r="O61"/>
      <c r="P61"/>
      <c r="Q61"/>
    </row>
    <row r="62" spans="1:17" s="1" customFormat="1" ht="14.25" customHeight="1" x14ac:dyDescent="0.3">
      <c r="A62" s="201" t="s">
        <v>157</v>
      </c>
      <c r="B62" s="165" t="s">
        <v>99</v>
      </c>
      <c r="D62" s="4"/>
      <c r="E62" s="4"/>
      <c r="F62" s="164">
        <f>'Reabilitare GA2'!F16</f>
        <v>2000</v>
      </c>
      <c r="G62" s="164">
        <f>'Reabilitare GA2'!G16</f>
        <v>0</v>
      </c>
      <c r="H62" s="164">
        <f>'Reabilitare GA2'!H16</f>
        <v>0</v>
      </c>
      <c r="I62" s="164">
        <f>'Reabilitare GA2'!I16</f>
        <v>0</v>
      </c>
      <c r="J62" s="164">
        <f>'Reabilitare GA2'!J16</f>
        <v>0</v>
      </c>
      <c r="K62" s="164">
        <f>'Reabilitare GA2'!K16</f>
        <v>2000</v>
      </c>
      <c r="L62" s="13"/>
      <c r="O62"/>
      <c r="P62"/>
      <c r="Q62"/>
    </row>
    <row r="63" spans="1:17" s="1" customFormat="1" ht="14.25" customHeight="1" x14ac:dyDescent="0.3">
      <c r="A63" s="201" t="s">
        <v>169</v>
      </c>
      <c r="B63" s="165" t="s">
        <v>100</v>
      </c>
      <c r="D63" s="4"/>
      <c r="E63" s="4"/>
      <c r="F63" s="164">
        <f>'Reabilitare GA2'!F26</f>
        <v>2508</v>
      </c>
      <c r="G63" s="164">
        <f>'Reabilitare GA2'!G26</f>
        <v>4337</v>
      </c>
      <c r="H63" s="164">
        <f>'Reabilitare GA2'!H26</f>
        <v>43366</v>
      </c>
      <c r="I63" s="164">
        <f>'Reabilitare GA2'!I26</f>
        <v>0</v>
      </c>
      <c r="J63" s="164">
        <f>'Reabilitare GA2'!J26</f>
        <v>0</v>
      </c>
      <c r="K63" s="164">
        <f>'Reabilitare GA2'!K26</f>
        <v>50211</v>
      </c>
      <c r="L63" s="13"/>
      <c r="O63"/>
      <c r="P63"/>
      <c r="Q63"/>
    </row>
    <row r="64" spans="1:17" s="1" customFormat="1" ht="14.25" customHeight="1" x14ac:dyDescent="0.3">
      <c r="A64" s="201" t="s">
        <v>157</v>
      </c>
      <c r="B64" s="165" t="s">
        <v>100</v>
      </c>
      <c r="D64" s="4"/>
      <c r="E64" s="4"/>
      <c r="F64" s="164">
        <f>'Reabilitare GA2'!F19</f>
        <v>1500</v>
      </c>
      <c r="G64" s="164">
        <f>'Reabilitare GA2'!G19</f>
        <v>0</v>
      </c>
      <c r="H64" s="164">
        <f>'Reabilitare GA2'!H19</f>
        <v>0</v>
      </c>
      <c r="I64" s="164">
        <f>'Reabilitare GA2'!I19</f>
        <v>0</v>
      </c>
      <c r="J64" s="164">
        <f>'Reabilitare GA2'!J19</f>
        <v>0</v>
      </c>
      <c r="K64" s="164">
        <f>'Reabilitare GA2'!K19</f>
        <v>1500</v>
      </c>
      <c r="L64" s="13"/>
      <c r="O64"/>
      <c r="P64"/>
      <c r="Q64"/>
    </row>
    <row r="65" spans="1:17" s="1" customFormat="1" ht="14.25" customHeight="1" x14ac:dyDescent="0.3">
      <c r="A65" s="2"/>
      <c r="B65" s="161" t="s">
        <v>104</v>
      </c>
      <c r="D65" s="4"/>
      <c r="E65" s="4"/>
      <c r="F65" s="4"/>
      <c r="G65" s="4"/>
      <c r="H65" s="4"/>
      <c r="I65" s="4"/>
      <c r="J65" s="4"/>
      <c r="K65" s="162">
        <f>SUM(K66:K71)</f>
        <v>70970</v>
      </c>
      <c r="L65" s="13"/>
      <c r="O65"/>
      <c r="P65"/>
      <c r="Q65"/>
    </row>
    <row r="66" spans="1:17" s="1" customFormat="1" ht="14.25" customHeight="1" x14ac:dyDescent="0.3">
      <c r="A66" s="201" t="s">
        <v>169</v>
      </c>
      <c r="B66" s="163" t="s">
        <v>98</v>
      </c>
      <c r="D66" s="4"/>
      <c r="E66" s="4"/>
      <c r="F66" s="164">
        <f>'Reabilitare GA3'!F30</f>
        <v>25500</v>
      </c>
      <c r="G66" s="164">
        <f>'Reabilitare GA3'!G30</f>
        <v>4500</v>
      </c>
      <c r="H66" s="164">
        <f>'Reabilitare GA3'!H30</f>
        <v>30000</v>
      </c>
      <c r="I66" s="164">
        <f>'Reabilitare GA3'!I30</f>
        <v>0</v>
      </c>
      <c r="J66" s="164">
        <f>'Reabilitare GA3'!J30</f>
        <v>2645</v>
      </c>
      <c r="K66" s="164">
        <f>'Reabilitare GA3'!K30</f>
        <v>62645</v>
      </c>
      <c r="L66" s="13"/>
      <c r="O66"/>
      <c r="P66"/>
      <c r="Q66"/>
    </row>
    <row r="67" spans="1:17" s="1" customFormat="1" ht="14.25" customHeight="1" x14ac:dyDescent="0.3">
      <c r="A67" s="201" t="s">
        <v>157</v>
      </c>
      <c r="B67" s="163" t="s">
        <v>98</v>
      </c>
      <c r="D67" s="4"/>
      <c r="E67" s="4"/>
      <c r="F67" s="164">
        <f>'Reabilitare GA3'!F19</f>
        <v>0</v>
      </c>
      <c r="G67" s="164">
        <f>'Reabilitare GA3'!G19</f>
        <v>825</v>
      </c>
      <c r="H67" s="164">
        <f>'Reabilitare GA3'!H19</f>
        <v>5500</v>
      </c>
      <c r="I67" s="164">
        <f>'Reabilitare GA3'!I19</f>
        <v>0</v>
      </c>
      <c r="J67" s="164">
        <f>'Reabilitare GA3'!J19</f>
        <v>0</v>
      </c>
      <c r="K67" s="164">
        <f>'Reabilitare GA3'!K19</f>
        <v>6325</v>
      </c>
      <c r="L67" s="13"/>
      <c r="O67"/>
      <c r="P67"/>
      <c r="Q67"/>
    </row>
    <row r="68" spans="1:17" s="1" customFormat="1" ht="14.25" customHeight="1" x14ac:dyDescent="0.3">
      <c r="A68" s="201" t="s">
        <v>169</v>
      </c>
      <c r="B68" s="165" t="s">
        <v>99</v>
      </c>
      <c r="D68" s="4"/>
      <c r="E68" s="4"/>
      <c r="F68" s="164">
        <v>0</v>
      </c>
      <c r="G68" s="164">
        <v>0</v>
      </c>
      <c r="H68" s="164">
        <v>0</v>
      </c>
      <c r="I68" s="164">
        <v>0</v>
      </c>
      <c r="J68" s="164">
        <v>0</v>
      </c>
      <c r="K68" s="164">
        <v>0</v>
      </c>
      <c r="L68" s="13"/>
      <c r="O68"/>
      <c r="P68"/>
      <c r="Q68"/>
    </row>
    <row r="69" spans="1:17" s="1" customFormat="1" ht="14.25" customHeight="1" x14ac:dyDescent="0.3">
      <c r="A69" s="201" t="s">
        <v>157</v>
      </c>
      <c r="B69" s="165" t="s">
        <v>99</v>
      </c>
      <c r="D69" s="4"/>
      <c r="E69" s="4"/>
      <c r="F69" s="164">
        <f>'Reabilitare GA3'!F13</f>
        <v>500</v>
      </c>
      <c r="G69" s="164">
        <f>'Reabilitare GA3'!G13</f>
        <v>0</v>
      </c>
      <c r="H69" s="164">
        <f>'Reabilitare GA3'!H13</f>
        <v>0</v>
      </c>
      <c r="I69" s="164">
        <f>'Reabilitare GA3'!I13</f>
        <v>0</v>
      </c>
      <c r="J69" s="164">
        <f>'Reabilitare GA3'!J13</f>
        <v>0</v>
      </c>
      <c r="K69" s="164">
        <f>'Reabilitare GA3'!K13</f>
        <v>500</v>
      </c>
      <c r="L69" s="13"/>
      <c r="O69"/>
      <c r="P69"/>
      <c r="Q69"/>
    </row>
    <row r="70" spans="1:17" s="1" customFormat="1" ht="14.25" customHeight="1" x14ac:dyDescent="0.3">
      <c r="A70" s="201" t="s">
        <v>169</v>
      </c>
      <c r="B70" s="165" t="s">
        <v>100</v>
      </c>
      <c r="D70" s="4"/>
      <c r="E70" s="4"/>
      <c r="F70" s="164">
        <v>0</v>
      </c>
      <c r="G70" s="164">
        <v>0</v>
      </c>
      <c r="H70" s="164">
        <v>0</v>
      </c>
      <c r="I70" s="164">
        <v>0</v>
      </c>
      <c r="J70" s="164">
        <v>0</v>
      </c>
      <c r="K70" s="164">
        <v>0</v>
      </c>
      <c r="L70" s="13"/>
      <c r="O70"/>
      <c r="P70"/>
      <c r="Q70"/>
    </row>
    <row r="71" spans="1:17" s="1" customFormat="1" ht="14.25" customHeight="1" x14ac:dyDescent="0.3">
      <c r="A71" s="201" t="s">
        <v>157</v>
      </c>
      <c r="B71" s="165" t="s">
        <v>100</v>
      </c>
      <c r="C71" s="4"/>
      <c r="D71" s="4"/>
      <c r="E71" s="4"/>
      <c r="F71" s="164">
        <f>'Reabilitare GA3'!F16</f>
        <v>1500</v>
      </c>
      <c r="G71" s="164">
        <f>'Reabilitare GA3'!G16</f>
        <v>0</v>
      </c>
      <c r="H71" s="164">
        <f>'Reabilitare GA3'!H16</f>
        <v>0</v>
      </c>
      <c r="I71" s="164">
        <f>'Reabilitare GA3'!I16</f>
        <v>0</v>
      </c>
      <c r="J71" s="164">
        <f>'Reabilitare GA3'!J16</f>
        <v>0</v>
      </c>
      <c r="K71" s="164">
        <f>'Reabilitare GA3'!K16</f>
        <v>1500</v>
      </c>
      <c r="L71" s="13"/>
      <c r="O71"/>
      <c r="P71"/>
      <c r="Q71"/>
    </row>
    <row r="72" spans="1:17" s="1" customFormat="1" ht="14.25" customHeight="1" x14ac:dyDescent="0.25">
      <c r="A72" s="2"/>
      <c r="B72" s="3"/>
      <c r="C72" s="4"/>
      <c r="D72" s="4"/>
      <c r="E72" s="4"/>
      <c r="F72" s="4"/>
      <c r="G72" s="4"/>
      <c r="H72" s="4"/>
      <c r="I72" s="4"/>
      <c r="J72" s="4"/>
      <c r="K72" s="4"/>
      <c r="L72" s="13"/>
      <c r="O72"/>
      <c r="P72"/>
      <c r="Q72"/>
    </row>
    <row r="73" spans="1:17" s="1" customFormat="1" ht="14.25" customHeight="1" x14ac:dyDescent="0.25">
      <c r="A73" s="2"/>
      <c r="B73" s="3"/>
      <c r="C73" s="4"/>
      <c r="D73" s="4"/>
      <c r="E73" s="4"/>
      <c r="F73" s="4"/>
      <c r="G73" s="4"/>
      <c r="H73" s="4"/>
      <c r="I73" s="4"/>
      <c r="J73" s="4"/>
      <c r="K73" s="4"/>
      <c r="L73" s="13"/>
      <c r="O73"/>
      <c r="P73"/>
      <c r="Q73"/>
    </row>
    <row r="74" spans="1:17" s="1" customFormat="1" ht="14.25" customHeight="1" x14ac:dyDescent="0.25">
      <c r="A74" s="2"/>
      <c r="B74" s="3"/>
      <c r="C74" s="4"/>
      <c r="D74" s="4"/>
      <c r="E74" s="4"/>
      <c r="F74" s="4"/>
      <c r="G74" s="4"/>
      <c r="H74" s="4"/>
      <c r="I74" s="4"/>
      <c r="J74" s="4"/>
      <c r="K74" s="4"/>
      <c r="L74" s="13"/>
      <c r="O74"/>
      <c r="P74"/>
      <c r="Q74"/>
    </row>
    <row r="75" spans="1:17" s="1" customFormat="1" ht="14.25" customHeight="1" x14ac:dyDescent="0.25">
      <c r="A75" s="2"/>
      <c r="B75" s="3"/>
      <c r="C75" s="4"/>
      <c r="D75" s="4"/>
      <c r="E75" s="4"/>
      <c r="F75" s="4"/>
      <c r="G75" s="4"/>
      <c r="H75" s="4"/>
      <c r="I75" s="4"/>
      <c r="J75" s="4"/>
      <c r="K75" s="4"/>
      <c r="L75" s="13"/>
      <c r="O75"/>
      <c r="P75"/>
      <c r="Q75"/>
    </row>
    <row r="76" spans="1:17" s="1" customFormat="1" ht="14.25" customHeight="1" x14ac:dyDescent="0.25">
      <c r="A76" s="2"/>
      <c r="B76" s="3"/>
      <c r="C76" s="4"/>
      <c r="D76" s="4"/>
      <c r="E76" s="4"/>
      <c r="F76" s="4"/>
      <c r="G76" s="4"/>
      <c r="H76" s="4"/>
      <c r="I76" s="4"/>
      <c r="J76" s="4"/>
      <c r="K76" s="4"/>
      <c r="L76" s="13"/>
      <c r="O76"/>
      <c r="P76"/>
      <c r="Q76"/>
    </row>
    <row r="77" spans="1:17" s="1" customFormat="1" ht="14.25" customHeight="1" x14ac:dyDescent="0.25">
      <c r="A77" s="2"/>
      <c r="B77" s="3"/>
      <c r="C77" s="4"/>
      <c r="D77" s="4"/>
      <c r="E77" s="4"/>
      <c r="F77" s="4"/>
      <c r="G77" s="4"/>
      <c r="H77" s="4"/>
      <c r="I77" s="4"/>
      <c r="J77" s="4"/>
      <c r="K77" s="4"/>
      <c r="L77" s="13"/>
      <c r="O77"/>
      <c r="P77"/>
      <c r="Q77"/>
    </row>
    <row r="78" spans="1:17" s="1" customFormat="1" ht="14.25" customHeight="1" x14ac:dyDescent="0.25">
      <c r="A78" s="2"/>
      <c r="B78" s="3"/>
      <c r="C78" s="4"/>
      <c r="D78" s="4"/>
      <c r="E78" s="4"/>
      <c r="F78" s="4"/>
      <c r="G78" s="4"/>
      <c r="H78" s="4"/>
      <c r="I78" s="4"/>
      <c r="J78" s="4"/>
      <c r="K78" s="4"/>
      <c r="L78" s="13"/>
      <c r="O78"/>
      <c r="P78"/>
      <c r="Q78"/>
    </row>
    <row r="79" spans="1:17" s="1" customFormat="1" ht="14.25" customHeight="1" x14ac:dyDescent="0.25">
      <c r="A79" s="2"/>
      <c r="B79" s="3"/>
      <c r="C79" s="4"/>
      <c r="D79" s="4"/>
      <c r="E79" s="4"/>
      <c r="F79" s="4"/>
      <c r="G79" s="4"/>
      <c r="H79" s="4"/>
      <c r="I79" s="4"/>
      <c r="J79" s="4"/>
      <c r="K79" s="4"/>
      <c r="L79" s="13"/>
      <c r="O79"/>
      <c r="P79"/>
      <c r="Q79"/>
    </row>
    <row r="80" spans="1:17" s="1" customFormat="1" ht="14.25" customHeight="1" x14ac:dyDescent="0.25">
      <c r="A80" s="2"/>
      <c r="B80" s="3"/>
      <c r="C80" s="4"/>
      <c r="D80" s="4"/>
      <c r="E80" s="4"/>
      <c r="F80" s="4"/>
      <c r="G80" s="4"/>
      <c r="H80" s="4"/>
      <c r="I80" s="4"/>
      <c r="J80" s="4"/>
      <c r="K80" s="4"/>
      <c r="L80" s="13"/>
      <c r="O80"/>
      <c r="P80"/>
      <c r="Q80"/>
    </row>
    <row r="81" spans="1:17" s="1" customFormat="1" ht="14.25" customHeight="1" x14ac:dyDescent="0.25">
      <c r="A81" s="2"/>
      <c r="B81" s="3"/>
      <c r="C81" s="4"/>
      <c r="D81" s="4"/>
      <c r="E81" s="4"/>
      <c r="F81" s="4"/>
      <c r="G81" s="4"/>
      <c r="H81" s="4"/>
      <c r="I81" s="4"/>
      <c r="J81" s="4"/>
      <c r="K81" s="4"/>
      <c r="L81" s="13"/>
      <c r="O81"/>
      <c r="P81"/>
      <c r="Q81"/>
    </row>
    <row r="82" spans="1:17" s="1" customFormat="1" ht="14.25" customHeight="1" x14ac:dyDescent="0.25">
      <c r="A82" s="2"/>
      <c r="B82" s="3"/>
      <c r="C82" s="4"/>
      <c r="D82" s="4"/>
      <c r="E82" s="4"/>
      <c r="F82" s="4"/>
      <c r="G82" s="4"/>
      <c r="H82" s="4"/>
      <c r="I82" s="4"/>
      <c r="J82" s="4"/>
      <c r="K82" s="4"/>
      <c r="L82" s="13"/>
      <c r="O82"/>
      <c r="P82"/>
      <c r="Q82"/>
    </row>
    <row r="83" spans="1:17" s="1" customFormat="1" ht="14.25" customHeight="1" x14ac:dyDescent="0.25">
      <c r="A83" s="2"/>
      <c r="B83" s="3"/>
      <c r="C83" s="4"/>
      <c r="D83" s="4"/>
      <c r="E83" s="4"/>
      <c r="F83" s="4"/>
      <c r="G83" s="4"/>
      <c r="H83" s="4"/>
      <c r="I83" s="4"/>
      <c r="J83" s="4"/>
      <c r="K83" s="4"/>
      <c r="L83" s="13"/>
      <c r="O83"/>
      <c r="P83"/>
      <c r="Q83"/>
    </row>
    <row r="84" spans="1:17" s="1" customFormat="1" ht="14.25" customHeight="1" x14ac:dyDescent="0.25">
      <c r="A84" s="2"/>
      <c r="B84" s="3"/>
      <c r="C84" s="4"/>
      <c r="D84" s="4"/>
      <c r="E84" s="4"/>
      <c r="F84" s="4"/>
      <c r="G84" s="4"/>
      <c r="H84" s="4"/>
      <c r="I84" s="4"/>
      <c r="J84" s="4"/>
      <c r="K84" s="4"/>
      <c r="L84" s="13"/>
      <c r="O84"/>
      <c r="P84"/>
      <c r="Q84"/>
    </row>
    <row r="85" spans="1:17" s="1" customFormat="1" ht="14.25" customHeight="1" x14ac:dyDescent="0.25">
      <c r="A85" s="2"/>
      <c r="B85" s="3"/>
      <c r="C85" s="4"/>
      <c r="D85" s="4"/>
      <c r="E85" s="4"/>
      <c r="F85" s="4"/>
      <c r="G85" s="4"/>
      <c r="H85" s="4"/>
      <c r="I85" s="4"/>
      <c r="J85" s="4"/>
      <c r="K85" s="4"/>
      <c r="L85" s="13"/>
      <c r="O85"/>
      <c r="P85"/>
      <c r="Q85"/>
    </row>
    <row r="86" spans="1:17" s="1" customFormat="1" ht="14.25" customHeight="1" x14ac:dyDescent="0.25">
      <c r="A86" s="2"/>
      <c r="B86" s="3"/>
      <c r="C86" s="4"/>
      <c r="D86" s="4"/>
      <c r="E86" s="4"/>
      <c r="F86" s="4"/>
      <c r="G86" s="4"/>
      <c r="H86" s="4"/>
      <c r="I86" s="4"/>
      <c r="J86" s="4"/>
      <c r="K86" s="4"/>
      <c r="L86" s="13"/>
      <c r="O86"/>
      <c r="P86"/>
      <c r="Q86"/>
    </row>
    <row r="87" spans="1:17" s="1" customFormat="1" ht="14.25" customHeight="1" x14ac:dyDescent="0.25">
      <c r="A87" s="2"/>
      <c r="B87" s="3"/>
      <c r="C87" s="4"/>
      <c r="D87" s="4"/>
      <c r="E87" s="4"/>
      <c r="F87" s="4"/>
      <c r="G87" s="4"/>
      <c r="H87" s="4"/>
      <c r="I87" s="4"/>
      <c r="J87" s="4"/>
      <c r="K87" s="4"/>
      <c r="L87" s="13"/>
      <c r="O87"/>
      <c r="P87"/>
      <c r="Q87"/>
    </row>
    <row r="88" spans="1:17" s="1" customFormat="1" ht="14.25" customHeight="1" x14ac:dyDescent="0.25">
      <c r="A88" s="2"/>
      <c r="B88" s="3"/>
      <c r="C88" s="4"/>
      <c r="D88" s="4"/>
      <c r="E88" s="4"/>
      <c r="F88" s="4"/>
      <c r="G88" s="4"/>
      <c r="H88" s="4"/>
      <c r="I88" s="4"/>
      <c r="J88" s="4"/>
      <c r="K88" s="4"/>
      <c r="L88" s="13"/>
      <c r="O88"/>
      <c r="P88"/>
      <c r="Q88"/>
    </row>
    <row r="89" spans="1:17" s="1" customFormat="1" ht="14.25" customHeight="1" x14ac:dyDescent="0.25">
      <c r="A89" s="2"/>
      <c r="B89" s="3"/>
      <c r="C89" s="4"/>
      <c r="D89" s="4"/>
      <c r="E89" s="4"/>
      <c r="F89" s="4"/>
      <c r="G89" s="4"/>
      <c r="H89" s="4"/>
      <c r="I89" s="4"/>
      <c r="J89" s="4"/>
      <c r="K89" s="4"/>
      <c r="L89" s="13"/>
      <c r="O89"/>
      <c r="P89"/>
      <c r="Q89"/>
    </row>
    <row r="90" spans="1:17" s="1" customFormat="1" ht="14.25" customHeight="1" x14ac:dyDescent="0.25">
      <c r="A90" s="2"/>
      <c r="B90" s="3"/>
      <c r="C90" s="4"/>
      <c r="D90" s="4"/>
      <c r="E90" s="4"/>
      <c r="F90" s="4"/>
      <c r="G90" s="4"/>
      <c r="H90" s="4"/>
      <c r="I90" s="4"/>
      <c r="J90" s="4"/>
      <c r="K90" s="4"/>
      <c r="L90" s="13"/>
      <c r="O90"/>
      <c r="P90"/>
      <c r="Q90"/>
    </row>
    <row r="91" spans="1:17" s="1" customFormat="1" ht="14.25" customHeight="1" x14ac:dyDescent="0.25">
      <c r="A91" s="2"/>
      <c r="B91" s="3"/>
      <c r="C91" s="4"/>
      <c r="D91" s="4"/>
      <c r="E91" s="4"/>
      <c r="F91" s="4"/>
      <c r="G91" s="4"/>
      <c r="H91" s="4"/>
      <c r="I91" s="4"/>
      <c r="J91" s="4"/>
      <c r="K91" s="4"/>
      <c r="L91" s="13"/>
      <c r="O91"/>
      <c r="P91"/>
      <c r="Q91"/>
    </row>
    <row r="92" spans="1:17" s="1" customFormat="1" ht="14.25" customHeight="1" x14ac:dyDescent="0.25">
      <c r="A92" s="2"/>
      <c r="B92" s="3"/>
      <c r="C92" s="4"/>
      <c r="D92" s="4"/>
      <c r="E92" s="4"/>
      <c r="F92" s="4"/>
      <c r="G92" s="4"/>
      <c r="H92" s="4"/>
      <c r="I92" s="4"/>
      <c r="J92" s="4"/>
      <c r="K92" s="4"/>
      <c r="L92" s="13"/>
      <c r="O92"/>
      <c r="P92"/>
      <c r="Q92"/>
    </row>
    <row r="93" spans="1:17" s="1" customFormat="1" ht="14.25" customHeight="1" x14ac:dyDescent="0.25">
      <c r="A93" s="2"/>
      <c r="B93" s="3"/>
      <c r="C93" s="4"/>
      <c r="D93" s="4"/>
      <c r="E93" s="4"/>
      <c r="F93" s="4"/>
      <c r="G93" s="4"/>
      <c r="H93" s="4"/>
      <c r="I93" s="4"/>
      <c r="J93" s="4"/>
      <c r="K93" s="4"/>
      <c r="L93" s="13"/>
      <c r="O93"/>
      <c r="P93"/>
      <c r="Q93"/>
    </row>
    <row r="94" spans="1:17" s="1" customFormat="1" ht="14.25" customHeight="1" x14ac:dyDescent="0.25">
      <c r="A94" s="2"/>
      <c r="B94" s="3"/>
      <c r="C94" s="4"/>
      <c r="D94" s="4"/>
      <c r="E94" s="4"/>
      <c r="F94" s="4"/>
      <c r="G94" s="4"/>
      <c r="H94" s="4"/>
      <c r="I94" s="4"/>
      <c r="J94" s="4"/>
      <c r="K94" s="4"/>
      <c r="L94" s="13"/>
      <c r="O94"/>
      <c r="P94"/>
      <c r="Q94"/>
    </row>
    <row r="95" spans="1:17" s="1" customFormat="1" ht="14.25" customHeight="1" x14ac:dyDescent="0.25">
      <c r="A95" s="2"/>
      <c r="B95" s="3"/>
      <c r="C95" s="4"/>
      <c r="D95" s="4"/>
      <c r="E95" s="4"/>
      <c r="F95" s="4"/>
      <c r="G95" s="4"/>
      <c r="H95" s="4"/>
      <c r="I95" s="4"/>
      <c r="J95" s="4"/>
      <c r="K95" s="4"/>
      <c r="L95" s="13"/>
      <c r="O95"/>
      <c r="P95"/>
      <c r="Q95"/>
    </row>
    <row r="96" spans="1:17" s="1" customFormat="1" ht="14.25" customHeight="1" x14ac:dyDescent="0.25">
      <c r="A96" s="2"/>
      <c r="B96" s="3"/>
      <c r="C96" s="4"/>
      <c r="D96" s="4"/>
      <c r="E96" s="4"/>
      <c r="F96" s="4"/>
      <c r="G96" s="4"/>
      <c r="H96" s="4"/>
      <c r="I96" s="4"/>
      <c r="J96" s="4"/>
      <c r="K96" s="4"/>
      <c r="L96" s="13"/>
      <c r="O96"/>
      <c r="P96"/>
      <c r="Q96"/>
    </row>
    <row r="97" spans="1:17" s="1" customFormat="1" ht="14.25" customHeight="1" x14ac:dyDescent="0.25">
      <c r="A97" s="2"/>
      <c r="B97" s="3"/>
      <c r="C97" s="4"/>
      <c r="D97" s="4"/>
      <c r="E97" s="4"/>
      <c r="F97" s="4"/>
      <c r="G97" s="4"/>
      <c r="H97" s="4"/>
      <c r="I97" s="4"/>
      <c r="J97" s="4"/>
      <c r="K97" s="4"/>
      <c r="L97" s="13"/>
      <c r="O97"/>
      <c r="P97"/>
      <c r="Q97"/>
    </row>
    <row r="98" spans="1:17" s="1" customFormat="1" ht="14.25" customHeight="1" x14ac:dyDescent="0.25">
      <c r="A98" s="2"/>
      <c r="B98" s="3"/>
      <c r="C98" s="4"/>
      <c r="D98" s="4"/>
      <c r="E98" s="4"/>
      <c r="F98" s="4"/>
      <c r="G98" s="4"/>
      <c r="H98" s="4"/>
      <c r="I98" s="4"/>
      <c r="J98" s="4"/>
      <c r="K98" s="4"/>
      <c r="L98" s="13"/>
      <c r="O98"/>
      <c r="P98"/>
      <c r="Q98"/>
    </row>
    <row r="99" spans="1:17" s="1" customFormat="1" ht="14.25" customHeight="1" x14ac:dyDescent="0.25">
      <c r="A99" s="2"/>
      <c r="B99" s="3"/>
      <c r="C99" s="4"/>
      <c r="D99" s="4"/>
      <c r="E99" s="4"/>
      <c r="F99" s="4"/>
      <c r="G99" s="4"/>
      <c r="H99" s="4"/>
      <c r="I99" s="4"/>
      <c r="J99" s="4"/>
      <c r="K99" s="4"/>
      <c r="L99" s="13"/>
      <c r="O99"/>
      <c r="P99"/>
      <c r="Q99"/>
    </row>
    <row r="100" spans="1:17" s="1" customFormat="1" ht="14.25" customHeight="1" x14ac:dyDescent="0.25">
      <c r="A100" s="2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13"/>
      <c r="O100"/>
      <c r="P100"/>
      <c r="Q100"/>
    </row>
    <row r="101" spans="1:17" s="1" customFormat="1" ht="14.25" customHeight="1" x14ac:dyDescent="0.25">
      <c r="A101" s="2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13"/>
      <c r="O101"/>
      <c r="P101"/>
      <c r="Q101"/>
    </row>
    <row r="102" spans="1:17" s="1" customFormat="1" ht="14.25" customHeight="1" x14ac:dyDescent="0.25">
      <c r="A102" s="2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13"/>
      <c r="O102"/>
      <c r="P102"/>
      <c r="Q102"/>
    </row>
    <row r="103" spans="1:17" s="1" customFormat="1" ht="14.25" customHeight="1" x14ac:dyDescent="0.25">
      <c r="A103" s="2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13"/>
      <c r="O103"/>
      <c r="P103"/>
      <c r="Q103"/>
    </row>
    <row r="104" spans="1:17" s="1" customFormat="1" ht="14.25" customHeight="1" x14ac:dyDescent="0.25">
      <c r="A104" s="2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13"/>
      <c r="O104"/>
      <c r="P104"/>
      <c r="Q104"/>
    </row>
    <row r="105" spans="1:17" s="1" customFormat="1" ht="14.25" customHeight="1" x14ac:dyDescent="0.25">
      <c r="A105" s="2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13"/>
      <c r="O105"/>
      <c r="P105"/>
      <c r="Q105"/>
    </row>
    <row r="106" spans="1:17" s="1" customFormat="1" ht="14.25" customHeight="1" x14ac:dyDescent="0.25">
      <c r="A106" s="2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13"/>
      <c r="O106"/>
      <c r="P106"/>
      <c r="Q106"/>
    </row>
    <row r="107" spans="1:17" s="1" customFormat="1" ht="14.25" customHeight="1" x14ac:dyDescent="0.25">
      <c r="A107" s="2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13"/>
      <c r="O107"/>
      <c r="P107"/>
      <c r="Q107"/>
    </row>
    <row r="108" spans="1:17" s="1" customFormat="1" ht="14.25" customHeight="1" x14ac:dyDescent="0.25">
      <c r="A108" s="2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13"/>
      <c r="O108"/>
      <c r="P108"/>
      <c r="Q108"/>
    </row>
    <row r="109" spans="1:17" s="1" customFormat="1" ht="14.25" customHeight="1" x14ac:dyDescent="0.25">
      <c r="A109" s="2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13"/>
      <c r="O109"/>
      <c r="P109"/>
      <c r="Q109"/>
    </row>
    <row r="110" spans="1:17" s="1" customFormat="1" ht="14.25" customHeight="1" x14ac:dyDescent="0.25">
      <c r="A110" s="2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13"/>
      <c r="O110"/>
      <c r="P110"/>
      <c r="Q110"/>
    </row>
    <row r="111" spans="1:17" s="1" customFormat="1" ht="14.25" customHeight="1" x14ac:dyDescent="0.25">
      <c r="A111" s="2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13"/>
      <c r="O111"/>
      <c r="P111"/>
      <c r="Q111"/>
    </row>
    <row r="112" spans="1:17" s="1" customFormat="1" ht="14.25" customHeight="1" x14ac:dyDescent="0.25">
      <c r="A112" s="2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13"/>
      <c r="O112"/>
      <c r="P112"/>
      <c r="Q112"/>
    </row>
    <row r="113" spans="1:17" s="1" customFormat="1" ht="14.25" customHeight="1" x14ac:dyDescent="0.25">
      <c r="A113" s="2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13"/>
      <c r="O113"/>
      <c r="P113"/>
      <c r="Q113"/>
    </row>
    <row r="114" spans="1:17" s="1" customFormat="1" ht="14.25" customHeight="1" x14ac:dyDescent="0.25">
      <c r="A114" s="2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13"/>
      <c r="O114"/>
      <c r="P114"/>
      <c r="Q114"/>
    </row>
    <row r="115" spans="1:17" s="1" customFormat="1" ht="14.25" customHeight="1" x14ac:dyDescent="0.25">
      <c r="A115" s="2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13"/>
      <c r="O115"/>
      <c r="P115"/>
      <c r="Q115"/>
    </row>
    <row r="116" spans="1:17" s="1" customFormat="1" ht="14.25" customHeight="1" x14ac:dyDescent="0.25">
      <c r="A116" s="2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13"/>
      <c r="O116"/>
      <c r="P116"/>
      <c r="Q116"/>
    </row>
    <row r="117" spans="1:17" s="1" customFormat="1" ht="14.25" customHeight="1" x14ac:dyDescent="0.25">
      <c r="A117" s="2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13"/>
      <c r="O117"/>
      <c r="P117"/>
      <c r="Q117"/>
    </row>
    <row r="118" spans="1:17" s="1" customFormat="1" ht="14.25" customHeight="1" x14ac:dyDescent="0.25">
      <c r="A118" s="2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13"/>
      <c r="O118"/>
      <c r="P118"/>
      <c r="Q118"/>
    </row>
    <row r="119" spans="1:17" s="1" customFormat="1" ht="14.25" customHeight="1" x14ac:dyDescent="0.25">
      <c r="A119" s="2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13"/>
      <c r="O119"/>
      <c r="P119"/>
      <c r="Q119"/>
    </row>
    <row r="120" spans="1:17" s="1" customFormat="1" ht="14.25" customHeight="1" x14ac:dyDescent="0.25">
      <c r="A120" s="2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13"/>
      <c r="O120"/>
      <c r="P120"/>
      <c r="Q120"/>
    </row>
    <row r="121" spans="1:17" s="1" customFormat="1" ht="14.25" customHeight="1" x14ac:dyDescent="0.25">
      <c r="A121" s="2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13"/>
      <c r="O121"/>
      <c r="P121"/>
      <c r="Q121"/>
    </row>
    <row r="122" spans="1:17" s="1" customFormat="1" ht="14.25" customHeight="1" x14ac:dyDescent="0.25">
      <c r="A122" s="2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13"/>
      <c r="O122"/>
      <c r="P122"/>
      <c r="Q122"/>
    </row>
    <row r="123" spans="1:17" s="1" customFormat="1" ht="14.25" customHeight="1" x14ac:dyDescent="0.25">
      <c r="A123" s="2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13"/>
      <c r="O123"/>
      <c r="P123"/>
      <c r="Q123"/>
    </row>
    <row r="124" spans="1:17" s="1" customFormat="1" ht="14.25" customHeight="1" x14ac:dyDescent="0.25">
      <c r="A124" s="2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13"/>
      <c r="O124"/>
      <c r="P124"/>
      <c r="Q124"/>
    </row>
    <row r="125" spans="1:17" s="1" customFormat="1" ht="14.25" customHeight="1" x14ac:dyDescent="0.25">
      <c r="A125" s="2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13"/>
      <c r="O125"/>
      <c r="P125"/>
      <c r="Q125"/>
    </row>
    <row r="126" spans="1:17" s="1" customFormat="1" ht="14.25" customHeight="1" x14ac:dyDescent="0.25">
      <c r="A126" s="2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13"/>
      <c r="O126"/>
      <c r="P126"/>
      <c r="Q126"/>
    </row>
    <row r="127" spans="1:17" s="1" customFormat="1" ht="14.25" customHeight="1" x14ac:dyDescent="0.25">
      <c r="A127" s="2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13"/>
      <c r="O127"/>
      <c r="P127"/>
      <c r="Q127"/>
    </row>
    <row r="128" spans="1:17" s="1" customFormat="1" ht="14.25" customHeight="1" x14ac:dyDescent="0.25">
      <c r="A128" s="2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13"/>
      <c r="O128"/>
      <c r="P128"/>
      <c r="Q128"/>
    </row>
    <row r="129" spans="1:17" s="1" customFormat="1" ht="14.25" customHeight="1" x14ac:dyDescent="0.25">
      <c r="A129" s="2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13"/>
      <c r="O129"/>
      <c r="P129"/>
      <c r="Q129"/>
    </row>
    <row r="130" spans="1:17" s="1" customFormat="1" ht="14.25" customHeight="1" x14ac:dyDescent="0.25">
      <c r="A130" s="2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13"/>
      <c r="O130"/>
      <c r="P130"/>
      <c r="Q130"/>
    </row>
    <row r="131" spans="1:17" s="1" customFormat="1" ht="14.25" customHeight="1" x14ac:dyDescent="0.25">
      <c r="A131" s="2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13"/>
      <c r="O131"/>
      <c r="P131"/>
      <c r="Q131"/>
    </row>
    <row r="132" spans="1:17" s="1" customFormat="1" ht="14.25" customHeight="1" x14ac:dyDescent="0.25">
      <c r="A132" s="2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13"/>
      <c r="O132"/>
      <c r="P132"/>
      <c r="Q132"/>
    </row>
    <row r="133" spans="1:17" s="1" customFormat="1" ht="14.25" customHeight="1" x14ac:dyDescent="0.25">
      <c r="A133" s="2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13"/>
      <c r="O133"/>
      <c r="P133"/>
      <c r="Q133"/>
    </row>
    <row r="134" spans="1:17" s="1" customFormat="1" ht="14.25" customHeight="1" x14ac:dyDescent="0.25">
      <c r="A134" s="2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13"/>
      <c r="O134"/>
      <c r="P134"/>
      <c r="Q134"/>
    </row>
    <row r="135" spans="1:17" s="1" customFormat="1" ht="14.25" customHeight="1" x14ac:dyDescent="0.25">
      <c r="A135" s="2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13"/>
      <c r="O135"/>
      <c r="P135"/>
      <c r="Q135"/>
    </row>
    <row r="136" spans="1:17" s="1" customFormat="1" ht="14.25" customHeight="1" x14ac:dyDescent="0.25">
      <c r="A136" s="2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13"/>
      <c r="O136"/>
      <c r="P136"/>
      <c r="Q136"/>
    </row>
    <row r="137" spans="1:17" s="1" customFormat="1" ht="14.25" customHeight="1" x14ac:dyDescent="0.25">
      <c r="A137" s="2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13"/>
      <c r="O137"/>
      <c r="P137"/>
      <c r="Q137"/>
    </row>
    <row r="138" spans="1:17" s="1" customFormat="1" ht="14.25" customHeight="1" x14ac:dyDescent="0.25">
      <c r="A138" s="2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13"/>
      <c r="O138"/>
      <c r="P138"/>
      <c r="Q138"/>
    </row>
    <row r="139" spans="1:17" s="1" customFormat="1" ht="14.25" customHeight="1" x14ac:dyDescent="0.25">
      <c r="A139" s="2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13"/>
      <c r="O139"/>
      <c r="P139"/>
      <c r="Q139"/>
    </row>
    <row r="140" spans="1:17" s="1" customFormat="1" ht="14.25" customHeight="1" x14ac:dyDescent="0.25">
      <c r="A140" s="2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13"/>
      <c r="O140"/>
      <c r="P140"/>
      <c r="Q140"/>
    </row>
    <row r="141" spans="1:17" s="1" customFormat="1" ht="14.25" customHeight="1" x14ac:dyDescent="0.25">
      <c r="A141" s="2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13"/>
      <c r="O141"/>
      <c r="P141"/>
      <c r="Q141"/>
    </row>
    <row r="142" spans="1:17" s="1" customFormat="1" ht="14.25" customHeight="1" x14ac:dyDescent="0.25">
      <c r="A142" s="2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13"/>
      <c r="O142"/>
      <c r="P142"/>
      <c r="Q142"/>
    </row>
    <row r="143" spans="1:17" s="1" customFormat="1" ht="14.25" customHeight="1" x14ac:dyDescent="0.25">
      <c r="A143" s="2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13"/>
      <c r="O143"/>
      <c r="P143"/>
      <c r="Q143"/>
    </row>
    <row r="144" spans="1:17" s="1" customFormat="1" ht="14.25" customHeight="1" x14ac:dyDescent="0.25">
      <c r="A144" s="2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13"/>
      <c r="O144"/>
      <c r="P144"/>
      <c r="Q144"/>
    </row>
    <row r="145" spans="1:17" s="1" customFormat="1" ht="14.25" customHeight="1" x14ac:dyDescent="0.25">
      <c r="A145" s="2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13"/>
      <c r="O145"/>
      <c r="P145"/>
      <c r="Q145"/>
    </row>
    <row r="146" spans="1:17" s="1" customFormat="1" ht="14.25" customHeight="1" x14ac:dyDescent="0.25">
      <c r="A146" s="2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13"/>
      <c r="O146"/>
      <c r="P146"/>
      <c r="Q146"/>
    </row>
    <row r="147" spans="1:17" s="1" customFormat="1" ht="14.25" customHeight="1" x14ac:dyDescent="0.25">
      <c r="A147" s="2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13"/>
      <c r="O147"/>
      <c r="P147"/>
      <c r="Q147"/>
    </row>
    <row r="148" spans="1:17" s="1" customFormat="1" ht="14.25" customHeight="1" x14ac:dyDescent="0.25">
      <c r="A148" s="2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13"/>
      <c r="O148"/>
      <c r="P148"/>
      <c r="Q148"/>
    </row>
    <row r="149" spans="1:17" s="1" customFormat="1" ht="14.25" customHeight="1" x14ac:dyDescent="0.25">
      <c r="A149" s="2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13"/>
      <c r="O149"/>
      <c r="P149"/>
      <c r="Q149"/>
    </row>
    <row r="150" spans="1:17" s="1" customFormat="1" ht="14.25" customHeight="1" x14ac:dyDescent="0.25">
      <c r="A150" s="2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13"/>
      <c r="O150"/>
      <c r="P150"/>
      <c r="Q150"/>
    </row>
    <row r="151" spans="1:17" s="1" customFormat="1" ht="14.25" customHeight="1" x14ac:dyDescent="0.25">
      <c r="A151" s="2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13"/>
      <c r="O151"/>
      <c r="P151"/>
      <c r="Q151"/>
    </row>
    <row r="152" spans="1:17" s="1" customFormat="1" ht="14.25" customHeight="1" x14ac:dyDescent="0.25">
      <c r="A152" s="2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13"/>
      <c r="O152"/>
      <c r="P152"/>
      <c r="Q152"/>
    </row>
    <row r="153" spans="1:17" s="1" customFormat="1" ht="14.25" customHeight="1" x14ac:dyDescent="0.25">
      <c r="A153" s="2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13"/>
      <c r="O153"/>
      <c r="P153"/>
      <c r="Q153"/>
    </row>
    <row r="154" spans="1:17" s="1" customFormat="1" ht="14.25" customHeight="1" x14ac:dyDescent="0.25">
      <c r="A154" s="2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13"/>
      <c r="O154"/>
      <c r="P154"/>
      <c r="Q154"/>
    </row>
    <row r="155" spans="1:17" s="1" customFormat="1" ht="14.25" customHeight="1" x14ac:dyDescent="0.25">
      <c r="A155" s="2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13"/>
      <c r="O155"/>
      <c r="P155"/>
      <c r="Q155"/>
    </row>
    <row r="156" spans="1:17" s="1" customFormat="1" ht="14.25" customHeight="1" x14ac:dyDescent="0.25">
      <c r="A156" s="2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13"/>
      <c r="O156"/>
      <c r="P156"/>
      <c r="Q156"/>
    </row>
    <row r="157" spans="1:17" s="1" customFormat="1" ht="14.25" customHeight="1" x14ac:dyDescent="0.25">
      <c r="A157" s="2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13"/>
      <c r="O157"/>
      <c r="P157"/>
      <c r="Q157"/>
    </row>
    <row r="158" spans="1:17" s="1" customFormat="1" ht="14.25" customHeight="1" x14ac:dyDescent="0.25">
      <c r="A158" s="2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13"/>
      <c r="O158"/>
      <c r="P158"/>
      <c r="Q158"/>
    </row>
    <row r="159" spans="1:17" s="1" customFormat="1" ht="14.25" customHeight="1" x14ac:dyDescent="0.25">
      <c r="A159" s="2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13"/>
      <c r="O159"/>
      <c r="P159"/>
      <c r="Q159"/>
    </row>
    <row r="160" spans="1:17" s="1" customFormat="1" ht="14.25" customHeight="1" x14ac:dyDescent="0.25">
      <c r="A160" s="2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13"/>
      <c r="O160"/>
      <c r="P160"/>
      <c r="Q160"/>
    </row>
    <row r="161" spans="1:17" s="1" customFormat="1" ht="14.25" customHeight="1" x14ac:dyDescent="0.25">
      <c r="A161" s="2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13"/>
      <c r="O161"/>
      <c r="P161"/>
      <c r="Q161"/>
    </row>
    <row r="162" spans="1:17" s="1" customFormat="1" ht="14.25" customHeight="1" x14ac:dyDescent="0.25">
      <c r="A162" s="2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13"/>
      <c r="O162"/>
      <c r="P162"/>
      <c r="Q162"/>
    </row>
    <row r="163" spans="1:17" s="1" customFormat="1" ht="14.25" customHeight="1" x14ac:dyDescent="0.25">
      <c r="A163" s="2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13"/>
      <c r="O163"/>
      <c r="P163"/>
      <c r="Q163"/>
    </row>
    <row r="164" spans="1:17" s="1" customFormat="1" ht="14.25" customHeight="1" x14ac:dyDescent="0.25">
      <c r="A164" s="2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13"/>
      <c r="O164"/>
      <c r="P164"/>
      <c r="Q164"/>
    </row>
    <row r="165" spans="1:17" s="1" customFormat="1" ht="14.25" customHeight="1" x14ac:dyDescent="0.25">
      <c r="A165" s="2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13"/>
      <c r="O165"/>
      <c r="P165"/>
      <c r="Q165"/>
    </row>
    <row r="166" spans="1:17" s="1" customFormat="1" ht="14.25" customHeight="1" x14ac:dyDescent="0.25">
      <c r="A166" s="2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13"/>
      <c r="O166"/>
      <c r="P166"/>
      <c r="Q166"/>
    </row>
    <row r="167" spans="1:17" s="1" customFormat="1" ht="14.25" customHeight="1" x14ac:dyDescent="0.25">
      <c r="A167" s="2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13"/>
      <c r="O167"/>
      <c r="P167"/>
      <c r="Q167"/>
    </row>
    <row r="168" spans="1:17" s="1" customFormat="1" ht="14.25" customHeight="1" x14ac:dyDescent="0.25">
      <c r="A168" s="2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13"/>
      <c r="O168"/>
      <c r="P168"/>
      <c r="Q168"/>
    </row>
    <row r="169" spans="1:17" s="1" customFormat="1" ht="14.25" customHeight="1" x14ac:dyDescent="0.25">
      <c r="A169" s="2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13"/>
      <c r="O169"/>
      <c r="P169"/>
      <c r="Q169"/>
    </row>
    <row r="170" spans="1:17" s="1" customFormat="1" ht="14.25" customHeight="1" x14ac:dyDescent="0.25">
      <c r="A170" s="2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13"/>
      <c r="O170"/>
      <c r="P170"/>
      <c r="Q170"/>
    </row>
    <row r="171" spans="1:17" s="1" customFormat="1" ht="14.25" customHeight="1" x14ac:dyDescent="0.25">
      <c r="A171" s="2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13"/>
      <c r="O171"/>
      <c r="P171"/>
      <c r="Q171"/>
    </row>
    <row r="172" spans="1:17" s="1" customFormat="1" ht="14.25" customHeight="1" x14ac:dyDescent="0.25">
      <c r="A172" s="2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13"/>
      <c r="O172"/>
      <c r="P172"/>
      <c r="Q172"/>
    </row>
    <row r="173" spans="1:17" s="1" customFormat="1" ht="14.25" customHeight="1" x14ac:dyDescent="0.25">
      <c r="A173" s="2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13"/>
      <c r="O173"/>
      <c r="P173"/>
      <c r="Q173"/>
    </row>
    <row r="174" spans="1:17" s="1" customFormat="1" ht="14.25" customHeight="1" x14ac:dyDescent="0.25">
      <c r="A174" s="2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13"/>
      <c r="O174"/>
      <c r="P174"/>
      <c r="Q174"/>
    </row>
    <row r="175" spans="1:17" s="1" customFormat="1" ht="14.25" customHeight="1" x14ac:dyDescent="0.25">
      <c r="A175" s="2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13"/>
      <c r="O175"/>
      <c r="P175"/>
      <c r="Q175"/>
    </row>
    <row r="176" spans="1:17" s="1" customFormat="1" ht="14.25" customHeight="1" x14ac:dyDescent="0.25">
      <c r="A176" s="2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13"/>
      <c r="O176"/>
      <c r="P176"/>
      <c r="Q176"/>
    </row>
    <row r="177" spans="1:17" s="1" customFormat="1" ht="14.25" customHeight="1" x14ac:dyDescent="0.25">
      <c r="A177" s="2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13"/>
      <c r="O177"/>
      <c r="P177"/>
      <c r="Q177"/>
    </row>
    <row r="178" spans="1:17" s="1" customFormat="1" ht="14.25" customHeight="1" x14ac:dyDescent="0.25">
      <c r="A178" s="2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13"/>
      <c r="O178"/>
      <c r="P178"/>
      <c r="Q178"/>
    </row>
    <row r="179" spans="1:17" s="1" customFormat="1" ht="14.25" customHeight="1" x14ac:dyDescent="0.25">
      <c r="A179" s="2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13"/>
      <c r="O179"/>
      <c r="P179"/>
      <c r="Q179"/>
    </row>
    <row r="180" spans="1:17" s="1" customFormat="1" ht="14.25" customHeight="1" x14ac:dyDescent="0.25">
      <c r="A180" s="2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13"/>
      <c r="O180"/>
      <c r="P180"/>
      <c r="Q180"/>
    </row>
    <row r="181" spans="1:17" s="1" customFormat="1" ht="14.25" customHeight="1" x14ac:dyDescent="0.25">
      <c r="A181" s="2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13"/>
      <c r="O181"/>
      <c r="P181"/>
      <c r="Q181"/>
    </row>
    <row r="182" spans="1:17" s="1" customFormat="1" ht="14.25" customHeight="1" x14ac:dyDescent="0.25">
      <c r="A182" s="2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13"/>
      <c r="O182"/>
      <c r="P182"/>
      <c r="Q182"/>
    </row>
    <row r="183" spans="1:17" s="1" customFormat="1" ht="14.25" customHeight="1" x14ac:dyDescent="0.25">
      <c r="A183" s="2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13"/>
      <c r="O183"/>
      <c r="P183"/>
      <c r="Q183"/>
    </row>
    <row r="184" spans="1:17" s="1" customFormat="1" ht="14.25" customHeight="1" x14ac:dyDescent="0.25">
      <c r="A184" s="2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13"/>
      <c r="O184"/>
      <c r="P184"/>
      <c r="Q184"/>
    </row>
    <row r="185" spans="1:17" s="1" customFormat="1" ht="14.25" customHeight="1" x14ac:dyDescent="0.25">
      <c r="A185" s="2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13"/>
      <c r="O185"/>
      <c r="P185"/>
      <c r="Q185"/>
    </row>
    <row r="186" spans="1:17" s="1" customFormat="1" ht="14.25" customHeight="1" x14ac:dyDescent="0.25">
      <c r="A186" s="2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13"/>
      <c r="O186"/>
      <c r="P186"/>
      <c r="Q186"/>
    </row>
    <row r="187" spans="1:17" s="1" customFormat="1" ht="14.25" customHeight="1" x14ac:dyDescent="0.25">
      <c r="A187" s="2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13"/>
      <c r="O187"/>
      <c r="P187"/>
      <c r="Q187"/>
    </row>
    <row r="188" spans="1:17" s="1" customFormat="1" ht="14.25" customHeight="1" x14ac:dyDescent="0.25">
      <c r="A188" s="2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13"/>
      <c r="O188"/>
      <c r="P188"/>
      <c r="Q188"/>
    </row>
    <row r="189" spans="1:17" s="1" customFormat="1" ht="14.25" customHeight="1" x14ac:dyDescent="0.25">
      <c r="A189" s="2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13"/>
      <c r="O189"/>
      <c r="P189"/>
      <c r="Q189"/>
    </row>
    <row r="190" spans="1:17" s="1" customFormat="1" ht="14.25" customHeight="1" x14ac:dyDescent="0.25">
      <c r="A190" s="2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13"/>
      <c r="O190"/>
      <c r="P190"/>
      <c r="Q190"/>
    </row>
    <row r="191" spans="1:17" s="1" customFormat="1" ht="14.25" customHeight="1" x14ac:dyDescent="0.25">
      <c r="A191" s="2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13"/>
      <c r="O191"/>
      <c r="P191"/>
      <c r="Q191"/>
    </row>
    <row r="192" spans="1:17" s="1" customFormat="1" ht="14.25" customHeight="1" x14ac:dyDescent="0.25">
      <c r="A192" s="2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13"/>
      <c r="O192"/>
      <c r="P192"/>
      <c r="Q192"/>
    </row>
    <row r="193" spans="1:17" s="1" customFormat="1" ht="14.25" customHeight="1" x14ac:dyDescent="0.25">
      <c r="A193" s="2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13"/>
      <c r="O193"/>
      <c r="P193"/>
      <c r="Q193"/>
    </row>
    <row r="194" spans="1:17" s="1" customFormat="1" ht="14.25" customHeight="1" x14ac:dyDescent="0.25">
      <c r="A194" s="2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13"/>
      <c r="O194"/>
      <c r="P194"/>
      <c r="Q194"/>
    </row>
    <row r="195" spans="1:17" s="1" customFormat="1" ht="14.25" customHeight="1" x14ac:dyDescent="0.25">
      <c r="A195" s="2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13"/>
      <c r="O195"/>
      <c r="P195"/>
      <c r="Q195"/>
    </row>
    <row r="196" spans="1:17" s="1" customFormat="1" ht="14.25" customHeight="1" x14ac:dyDescent="0.25">
      <c r="A196" s="2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13"/>
      <c r="O196"/>
      <c r="P196"/>
      <c r="Q196"/>
    </row>
    <row r="197" spans="1:17" s="1" customFormat="1" ht="14.25" customHeight="1" x14ac:dyDescent="0.25">
      <c r="A197" s="2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13"/>
      <c r="O197"/>
      <c r="P197"/>
      <c r="Q197"/>
    </row>
    <row r="198" spans="1:17" s="1" customFormat="1" ht="14.25" customHeight="1" x14ac:dyDescent="0.25">
      <c r="A198" s="2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13"/>
      <c r="O198"/>
      <c r="P198"/>
      <c r="Q198"/>
    </row>
    <row r="199" spans="1:17" s="1" customFormat="1" ht="14.25" customHeight="1" x14ac:dyDescent="0.25">
      <c r="A199" s="2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13"/>
      <c r="O199"/>
      <c r="P199"/>
      <c r="Q199"/>
    </row>
    <row r="200" spans="1:17" s="1" customFormat="1" ht="14.25" customHeight="1" x14ac:dyDescent="0.25">
      <c r="A200" s="2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13"/>
      <c r="O200"/>
      <c r="P200"/>
      <c r="Q200"/>
    </row>
    <row r="201" spans="1:17" s="1" customFormat="1" ht="14.25" customHeight="1" x14ac:dyDescent="0.25">
      <c r="A201" s="2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13"/>
      <c r="O201"/>
      <c r="P201"/>
      <c r="Q201"/>
    </row>
    <row r="202" spans="1:17" s="1" customFormat="1" ht="14.25" customHeight="1" x14ac:dyDescent="0.25">
      <c r="A202" s="2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13"/>
      <c r="O202"/>
      <c r="P202"/>
      <c r="Q202"/>
    </row>
    <row r="203" spans="1:17" s="1" customFormat="1" ht="14.25" customHeight="1" x14ac:dyDescent="0.25">
      <c r="A203" s="2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13"/>
      <c r="O203"/>
      <c r="P203"/>
      <c r="Q203"/>
    </row>
    <row r="204" spans="1:17" s="1" customFormat="1" ht="14.25" customHeight="1" x14ac:dyDescent="0.25">
      <c r="A204" s="2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13"/>
      <c r="O204"/>
      <c r="P204"/>
      <c r="Q204"/>
    </row>
    <row r="205" spans="1:17" s="1" customFormat="1" ht="14.25" customHeight="1" x14ac:dyDescent="0.25">
      <c r="A205" s="2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13"/>
      <c r="O205"/>
      <c r="P205"/>
      <c r="Q205"/>
    </row>
    <row r="206" spans="1:17" s="1" customFormat="1" ht="14.25" customHeight="1" x14ac:dyDescent="0.25">
      <c r="A206" s="2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13"/>
      <c r="O206"/>
      <c r="P206"/>
      <c r="Q206"/>
    </row>
    <row r="207" spans="1:17" s="1" customFormat="1" ht="14.25" customHeight="1" x14ac:dyDescent="0.25">
      <c r="A207" s="2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13"/>
      <c r="O207"/>
      <c r="P207"/>
      <c r="Q207"/>
    </row>
    <row r="208" spans="1:17" s="1" customFormat="1" ht="14.25" customHeight="1" x14ac:dyDescent="0.25">
      <c r="A208" s="2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13"/>
      <c r="O208"/>
      <c r="P208"/>
      <c r="Q208"/>
    </row>
    <row r="209" spans="1:17" s="1" customFormat="1" ht="14.25" customHeight="1" x14ac:dyDescent="0.25">
      <c r="A209" s="2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13"/>
      <c r="O209"/>
      <c r="P209"/>
      <c r="Q209"/>
    </row>
    <row r="210" spans="1:17" s="1" customFormat="1" ht="14.25" customHeight="1" x14ac:dyDescent="0.25">
      <c r="A210" s="2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13"/>
      <c r="O210"/>
      <c r="P210"/>
      <c r="Q210"/>
    </row>
    <row r="211" spans="1:17" s="1" customFormat="1" ht="14.25" customHeight="1" x14ac:dyDescent="0.25">
      <c r="A211" s="2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13"/>
      <c r="O211"/>
      <c r="P211"/>
      <c r="Q211"/>
    </row>
    <row r="212" spans="1:17" s="1" customFormat="1" ht="14.25" customHeight="1" x14ac:dyDescent="0.25">
      <c r="A212" s="2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13"/>
      <c r="O212"/>
      <c r="P212"/>
      <c r="Q212"/>
    </row>
    <row r="213" spans="1:17" s="1" customFormat="1" ht="14.25" customHeight="1" x14ac:dyDescent="0.25">
      <c r="A213" s="2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13"/>
      <c r="O213"/>
      <c r="P213"/>
      <c r="Q213"/>
    </row>
    <row r="214" spans="1:17" s="1" customFormat="1" ht="14.25" customHeight="1" x14ac:dyDescent="0.25">
      <c r="A214" s="2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13"/>
      <c r="O214"/>
      <c r="P214"/>
      <c r="Q214"/>
    </row>
    <row r="215" spans="1:17" s="1" customFormat="1" ht="14.25" customHeight="1" x14ac:dyDescent="0.25">
      <c r="A215" s="2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13"/>
      <c r="O215"/>
      <c r="P215"/>
      <c r="Q215"/>
    </row>
    <row r="216" spans="1:17" s="1" customFormat="1" ht="14.25" customHeight="1" x14ac:dyDescent="0.25">
      <c r="A216" s="2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13"/>
      <c r="O216"/>
      <c r="P216"/>
      <c r="Q216"/>
    </row>
    <row r="217" spans="1:17" s="1" customFormat="1" ht="14.25" customHeight="1" x14ac:dyDescent="0.25">
      <c r="A217" s="2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13"/>
      <c r="O217"/>
      <c r="P217"/>
      <c r="Q217"/>
    </row>
    <row r="218" spans="1:17" s="1" customFormat="1" ht="14.25" customHeight="1" x14ac:dyDescent="0.25">
      <c r="A218" s="2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13"/>
      <c r="O218"/>
      <c r="P218"/>
      <c r="Q218"/>
    </row>
    <row r="219" spans="1:17" s="1" customFormat="1" ht="14.25" customHeight="1" x14ac:dyDescent="0.25">
      <c r="A219" s="2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13"/>
      <c r="O219"/>
      <c r="P219"/>
      <c r="Q219"/>
    </row>
    <row r="220" spans="1:17" s="1" customFormat="1" ht="14.25" customHeight="1" x14ac:dyDescent="0.25">
      <c r="A220" s="2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13"/>
      <c r="O220"/>
      <c r="P220"/>
      <c r="Q220"/>
    </row>
    <row r="221" spans="1:17" s="1" customFormat="1" ht="14.25" customHeight="1" x14ac:dyDescent="0.25">
      <c r="A221" s="2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13"/>
      <c r="O221"/>
      <c r="P221"/>
      <c r="Q221"/>
    </row>
    <row r="222" spans="1:17" s="1" customFormat="1" ht="14.25" customHeight="1" x14ac:dyDescent="0.25">
      <c r="A222" s="2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13"/>
      <c r="O222"/>
      <c r="P222"/>
      <c r="Q222"/>
    </row>
    <row r="223" spans="1:17" s="1" customFormat="1" ht="14.25" customHeight="1" x14ac:dyDescent="0.25">
      <c r="A223" s="2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13"/>
      <c r="O223"/>
      <c r="P223"/>
      <c r="Q223"/>
    </row>
    <row r="224" spans="1:17" s="1" customFormat="1" ht="14.25" customHeight="1" x14ac:dyDescent="0.25">
      <c r="A224" s="2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13"/>
      <c r="O224"/>
      <c r="P224"/>
      <c r="Q224"/>
    </row>
    <row r="225" spans="1:17" s="1" customFormat="1" ht="14.25" customHeight="1" x14ac:dyDescent="0.25">
      <c r="A225" s="2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13"/>
      <c r="O225"/>
      <c r="P225"/>
      <c r="Q225"/>
    </row>
    <row r="226" spans="1:17" s="1" customFormat="1" ht="14.25" customHeight="1" x14ac:dyDescent="0.25">
      <c r="A226" s="2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13"/>
      <c r="O226"/>
      <c r="P226"/>
      <c r="Q226"/>
    </row>
    <row r="227" spans="1:17" s="1" customFormat="1" ht="14.25" customHeight="1" x14ac:dyDescent="0.25">
      <c r="A227" s="2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13"/>
      <c r="O227"/>
      <c r="P227"/>
      <c r="Q227"/>
    </row>
    <row r="228" spans="1:17" s="1" customFormat="1" ht="14.25" customHeight="1" x14ac:dyDescent="0.25">
      <c r="A228" s="2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13"/>
      <c r="O228"/>
      <c r="P228"/>
      <c r="Q228"/>
    </row>
    <row r="229" spans="1:17" s="1" customFormat="1" ht="14.25" customHeight="1" x14ac:dyDescent="0.25">
      <c r="A229" s="2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13"/>
      <c r="O229"/>
      <c r="P229"/>
      <c r="Q229"/>
    </row>
    <row r="230" spans="1:17" s="1" customFormat="1" ht="14.25" customHeight="1" x14ac:dyDescent="0.25">
      <c r="A230" s="2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13"/>
      <c r="O230"/>
      <c r="P230"/>
      <c r="Q230"/>
    </row>
    <row r="231" spans="1:17" s="1" customFormat="1" ht="14.25" customHeight="1" x14ac:dyDescent="0.25">
      <c r="A231" s="2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13"/>
      <c r="O231"/>
      <c r="P231"/>
      <c r="Q231"/>
    </row>
    <row r="232" spans="1:17" s="1" customFormat="1" ht="14.25" customHeight="1" x14ac:dyDescent="0.25">
      <c r="A232" s="2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13"/>
      <c r="O232"/>
      <c r="P232"/>
      <c r="Q232"/>
    </row>
    <row r="233" spans="1:17" s="1" customFormat="1" ht="14.25" customHeight="1" x14ac:dyDescent="0.25">
      <c r="A233" s="2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13"/>
      <c r="O233"/>
      <c r="P233"/>
      <c r="Q233"/>
    </row>
    <row r="234" spans="1:17" s="1" customFormat="1" ht="14.25" customHeight="1" x14ac:dyDescent="0.25">
      <c r="A234" s="2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13"/>
      <c r="O234"/>
      <c r="P234"/>
      <c r="Q234"/>
    </row>
    <row r="235" spans="1:17" s="1" customFormat="1" ht="14.25" customHeight="1" x14ac:dyDescent="0.25">
      <c r="A235" s="2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13"/>
      <c r="O235"/>
      <c r="P235"/>
      <c r="Q235"/>
    </row>
    <row r="236" spans="1:17" s="1" customFormat="1" ht="14.25" customHeight="1" x14ac:dyDescent="0.25">
      <c r="A236" s="2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13"/>
      <c r="O236"/>
      <c r="P236"/>
      <c r="Q236"/>
    </row>
    <row r="237" spans="1:17" s="1" customFormat="1" ht="14.25" customHeight="1" x14ac:dyDescent="0.25">
      <c r="A237" s="2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13"/>
      <c r="O237"/>
      <c r="P237"/>
      <c r="Q237"/>
    </row>
    <row r="238" spans="1:17" s="1" customFormat="1" ht="14.25" customHeight="1" x14ac:dyDescent="0.25">
      <c r="A238" s="2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13"/>
      <c r="O238"/>
      <c r="P238"/>
      <c r="Q238"/>
    </row>
    <row r="239" spans="1:17" s="1" customFormat="1" ht="14.25" customHeight="1" x14ac:dyDescent="0.25">
      <c r="A239" s="2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13"/>
      <c r="O239"/>
      <c r="P239"/>
      <c r="Q239"/>
    </row>
    <row r="240" spans="1:17" s="1" customFormat="1" ht="14.25" customHeight="1" x14ac:dyDescent="0.25">
      <c r="A240" s="2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13"/>
      <c r="O240"/>
      <c r="P240"/>
      <c r="Q240"/>
    </row>
    <row r="241" spans="1:17" s="1" customFormat="1" ht="14.25" customHeight="1" x14ac:dyDescent="0.25">
      <c r="A241" s="2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13"/>
      <c r="O241"/>
      <c r="P241"/>
      <c r="Q241"/>
    </row>
    <row r="242" spans="1:17" s="1" customFormat="1" ht="14.25" customHeight="1" x14ac:dyDescent="0.25">
      <c r="A242" s="2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13"/>
      <c r="O242"/>
      <c r="P242"/>
      <c r="Q242"/>
    </row>
    <row r="243" spans="1:17" s="1" customFormat="1" ht="14.25" customHeight="1" x14ac:dyDescent="0.25">
      <c r="A243" s="2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13"/>
      <c r="O243"/>
      <c r="P243"/>
      <c r="Q243"/>
    </row>
    <row r="244" spans="1:17" s="1" customFormat="1" ht="14.25" customHeight="1" x14ac:dyDescent="0.25">
      <c r="A244" s="2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13"/>
      <c r="O244"/>
      <c r="P244"/>
      <c r="Q244"/>
    </row>
    <row r="245" spans="1:17" s="1" customFormat="1" ht="14.25" customHeight="1" x14ac:dyDescent="0.25">
      <c r="A245" s="2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13"/>
      <c r="O245"/>
      <c r="P245"/>
      <c r="Q245"/>
    </row>
    <row r="246" spans="1:17" s="1" customFormat="1" ht="14.25" customHeight="1" x14ac:dyDescent="0.25">
      <c r="A246" s="2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13"/>
      <c r="O246"/>
      <c r="P246"/>
      <c r="Q246"/>
    </row>
    <row r="247" spans="1:17" s="1" customFormat="1" ht="14.25" customHeight="1" x14ac:dyDescent="0.25">
      <c r="A247" s="2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13"/>
      <c r="O247"/>
      <c r="P247"/>
      <c r="Q247"/>
    </row>
    <row r="248" spans="1:17" s="1" customFormat="1" ht="14.25" customHeight="1" x14ac:dyDescent="0.25">
      <c r="A248" s="2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13"/>
      <c r="O248"/>
      <c r="P248"/>
      <c r="Q248"/>
    </row>
    <row r="249" spans="1:17" s="1" customFormat="1" ht="14.25" customHeight="1" x14ac:dyDescent="0.25">
      <c r="A249" s="2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13"/>
      <c r="O249"/>
      <c r="P249"/>
      <c r="Q249"/>
    </row>
    <row r="250" spans="1:17" s="1" customFormat="1" ht="14.25" customHeight="1" x14ac:dyDescent="0.25">
      <c r="A250" s="2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13"/>
      <c r="O250"/>
      <c r="P250"/>
      <c r="Q250"/>
    </row>
    <row r="251" spans="1:17" s="1" customFormat="1" ht="14.25" customHeight="1" x14ac:dyDescent="0.25">
      <c r="A251" s="2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13"/>
      <c r="O251"/>
      <c r="P251"/>
      <c r="Q251"/>
    </row>
    <row r="252" spans="1:17" s="1" customFormat="1" ht="14.25" customHeight="1" x14ac:dyDescent="0.25">
      <c r="A252" s="2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13"/>
      <c r="O252"/>
      <c r="P252"/>
      <c r="Q252"/>
    </row>
    <row r="253" spans="1:17" s="1" customFormat="1" ht="14.25" customHeight="1" x14ac:dyDescent="0.25">
      <c r="A253" s="2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13"/>
      <c r="O253"/>
      <c r="P253"/>
      <c r="Q253"/>
    </row>
    <row r="254" spans="1:17" s="1" customFormat="1" ht="14.25" customHeight="1" x14ac:dyDescent="0.25">
      <c r="A254" s="2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13"/>
      <c r="O254"/>
      <c r="P254"/>
      <c r="Q254"/>
    </row>
    <row r="255" spans="1:17" s="1" customFormat="1" ht="14.25" customHeight="1" x14ac:dyDescent="0.25">
      <c r="A255" s="2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13"/>
      <c r="O255"/>
      <c r="P255"/>
      <c r="Q255"/>
    </row>
    <row r="256" spans="1:17" s="1" customFormat="1" ht="14.25" customHeight="1" x14ac:dyDescent="0.25">
      <c r="A256" s="2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13"/>
      <c r="O256"/>
      <c r="P256"/>
      <c r="Q256"/>
    </row>
    <row r="257" spans="1:17" s="1" customFormat="1" ht="14.25" customHeight="1" x14ac:dyDescent="0.25">
      <c r="A257" s="2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13"/>
      <c r="O257"/>
      <c r="P257"/>
      <c r="Q257"/>
    </row>
    <row r="258" spans="1:17" s="1" customFormat="1" ht="14.25" customHeight="1" x14ac:dyDescent="0.25">
      <c r="A258" s="2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13"/>
      <c r="O258"/>
      <c r="P258"/>
      <c r="Q258"/>
    </row>
    <row r="259" spans="1:17" s="1" customFormat="1" ht="14.25" customHeight="1" x14ac:dyDescent="0.25">
      <c r="A259" s="2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13"/>
      <c r="O259"/>
      <c r="P259"/>
      <c r="Q259"/>
    </row>
    <row r="260" spans="1:17" s="1" customFormat="1" ht="14.25" customHeight="1" x14ac:dyDescent="0.25">
      <c r="A260" s="2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13"/>
      <c r="O260"/>
      <c r="P260"/>
      <c r="Q260"/>
    </row>
    <row r="261" spans="1:17" s="1" customFormat="1" ht="14.25" customHeight="1" x14ac:dyDescent="0.25">
      <c r="A261" s="2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13"/>
      <c r="O261"/>
      <c r="P261"/>
      <c r="Q261"/>
    </row>
    <row r="262" spans="1:17" s="1" customFormat="1" ht="14.25" customHeight="1" x14ac:dyDescent="0.25">
      <c r="A262" s="2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13"/>
      <c r="O262"/>
      <c r="P262"/>
      <c r="Q262"/>
    </row>
    <row r="263" spans="1:17" s="1" customFormat="1" ht="14.25" customHeight="1" x14ac:dyDescent="0.25">
      <c r="A263" s="2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13"/>
      <c r="O263"/>
      <c r="P263"/>
      <c r="Q263"/>
    </row>
    <row r="264" spans="1:17" s="1" customFormat="1" ht="14.25" customHeight="1" x14ac:dyDescent="0.25">
      <c r="A264" s="2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13"/>
      <c r="O264"/>
      <c r="P264"/>
      <c r="Q264"/>
    </row>
    <row r="265" spans="1:17" s="1" customFormat="1" ht="14.25" customHeight="1" x14ac:dyDescent="0.25">
      <c r="A265" s="2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13"/>
      <c r="O265"/>
      <c r="P265"/>
      <c r="Q265"/>
    </row>
    <row r="266" spans="1:17" s="1" customFormat="1" ht="14.25" customHeight="1" x14ac:dyDescent="0.25">
      <c r="A266" s="2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13"/>
      <c r="O266"/>
      <c r="P266"/>
      <c r="Q266"/>
    </row>
    <row r="267" spans="1:17" s="1" customFormat="1" ht="14.25" customHeight="1" x14ac:dyDescent="0.25">
      <c r="A267" s="2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13"/>
      <c r="O267"/>
      <c r="P267"/>
      <c r="Q267"/>
    </row>
    <row r="268" spans="1:17" s="1" customFormat="1" ht="14.25" customHeight="1" x14ac:dyDescent="0.25">
      <c r="A268" s="2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13"/>
      <c r="O268"/>
      <c r="P268"/>
      <c r="Q268"/>
    </row>
    <row r="269" spans="1:17" s="1" customFormat="1" ht="14.25" customHeight="1" x14ac:dyDescent="0.25">
      <c r="A269" s="2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13"/>
      <c r="O269"/>
      <c r="P269"/>
      <c r="Q269"/>
    </row>
    <row r="270" spans="1:17" s="1" customFormat="1" ht="14.25" customHeight="1" x14ac:dyDescent="0.25">
      <c r="A270" s="2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13"/>
      <c r="O270"/>
      <c r="P270"/>
      <c r="Q270"/>
    </row>
    <row r="271" spans="1:17" s="1" customFormat="1" ht="14.25" customHeight="1" x14ac:dyDescent="0.25">
      <c r="A271" s="2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13"/>
      <c r="O271"/>
      <c r="P271"/>
      <c r="Q271"/>
    </row>
    <row r="272" spans="1:17" s="1" customFormat="1" ht="14.25" customHeight="1" x14ac:dyDescent="0.25">
      <c r="A272" s="2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13"/>
      <c r="O272"/>
      <c r="P272"/>
      <c r="Q272"/>
    </row>
    <row r="273" spans="1:17" s="1" customFormat="1" ht="14.25" customHeight="1" x14ac:dyDescent="0.25">
      <c r="A273" s="2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13"/>
      <c r="O273"/>
      <c r="P273"/>
      <c r="Q273"/>
    </row>
    <row r="274" spans="1:17" s="1" customFormat="1" ht="14.25" customHeight="1" x14ac:dyDescent="0.25">
      <c r="A274" s="2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13"/>
      <c r="O274"/>
      <c r="P274"/>
      <c r="Q274"/>
    </row>
    <row r="275" spans="1:17" s="1" customFormat="1" ht="14.25" customHeight="1" x14ac:dyDescent="0.25">
      <c r="A275" s="2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13"/>
      <c r="O275"/>
      <c r="P275"/>
      <c r="Q275"/>
    </row>
    <row r="276" spans="1:17" s="1" customFormat="1" ht="14.25" customHeight="1" x14ac:dyDescent="0.25">
      <c r="A276" s="2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13"/>
      <c r="O276"/>
      <c r="P276"/>
      <c r="Q276"/>
    </row>
    <row r="277" spans="1:17" s="1" customFormat="1" ht="14.25" customHeight="1" x14ac:dyDescent="0.25">
      <c r="A277" s="2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13"/>
      <c r="O277"/>
      <c r="P277"/>
      <c r="Q277"/>
    </row>
    <row r="278" spans="1:17" s="1" customFormat="1" ht="14.25" customHeight="1" x14ac:dyDescent="0.25">
      <c r="A278" s="2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13"/>
      <c r="O278"/>
      <c r="P278"/>
      <c r="Q278"/>
    </row>
    <row r="279" spans="1:17" s="1" customFormat="1" ht="14.25" customHeight="1" x14ac:dyDescent="0.25">
      <c r="A279" s="2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13"/>
      <c r="O279"/>
      <c r="P279"/>
      <c r="Q279"/>
    </row>
    <row r="280" spans="1:17" s="1" customFormat="1" ht="14.25" customHeight="1" x14ac:dyDescent="0.25">
      <c r="A280" s="2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13"/>
      <c r="O280"/>
      <c r="P280"/>
      <c r="Q280"/>
    </row>
    <row r="281" spans="1:17" s="1" customFormat="1" ht="14.25" customHeight="1" x14ac:dyDescent="0.25">
      <c r="A281" s="2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13"/>
      <c r="O281"/>
      <c r="P281"/>
      <c r="Q281"/>
    </row>
    <row r="282" spans="1:17" s="1" customFormat="1" ht="14.25" customHeight="1" x14ac:dyDescent="0.25">
      <c r="A282" s="2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13"/>
      <c r="O282"/>
      <c r="P282"/>
      <c r="Q282"/>
    </row>
    <row r="283" spans="1:17" s="1" customFormat="1" ht="14.25" customHeight="1" x14ac:dyDescent="0.25">
      <c r="A283" s="2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13"/>
      <c r="O283"/>
      <c r="P283"/>
      <c r="Q283"/>
    </row>
    <row r="284" spans="1:17" s="1" customFormat="1" ht="14.25" customHeight="1" x14ac:dyDescent="0.25">
      <c r="A284" s="2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13"/>
      <c r="O284"/>
      <c r="P284"/>
      <c r="Q284"/>
    </row>
    <row r="285" spans="1:17" s="1" customFormat="1" ht="14.25" customHeight="1" x14ac:dyDescent="0.25">
      <c r="A285" s="2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13"/>
      <c r="O285"/>
      <c r="P285"/>
      <c r="Q285"/>
    </row>
    <row r="286" spans="1:17" s="1" customFormat="1" ht="14.25" customHeight="1" x14ac:dyDescent="0.25">
      <c r="A286" s="2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13"/>
      <c r="O286"/>
      <c r="P286"/>
      <c r="Q286"/>
    </row>
    <row r="287" spans="1:17" s="1" customFormat="1" ht="14.25" customHeight="1" x14ac:dyDescent="0.25">
      <c r="A287" s="2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13"/>
      <c r="O287"/>
      <c r="P287"/>
      <c r="Q287"/>
    </row>
    <row r="288" spans="1:17" s="1" customFormat="1" ht="14.25" customHeight="1" x14ac:dyDescent="0.25">
      <c r="A288" s="2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13"/>
      <c r="O288"/>
      <c r="P288"/>
      <c r="Q288"/>
    </row>
    <row r="289" spans="1:17" s="1" customFormat="1" ht="14.25" customHeight="1" x14ac:dyDescent="0.25">
      <c r="A289" s="2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13"/>
      <c r="O289"/>
      <c r="P289"/>
      <c r="Q289"/>
    </row>
    <row r="290" spans="1:17" s="1" customFormat="1" ht="14.25" customHeight="1" x14ac:dyDescent="0.25">
      <c r="A290" s="2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13"/>
      <c r="O290"/>
      <c r="P290"/>
      <c r="Q290"/>
    </row>
    <row r="291" spans="1:17" s="1" customFormat="1" ht="14.25" customHeight="1" x14ac:dyDescent="0.25">
      <c r="A291" s="2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13"/>
      <c r="O291"/>
      <c r="P291"/>
      <c r="Q291"/>
    </row>
    <row r="292" spans="1:17" s="1" customFormat="1" ht="14.25" customHeight="1" x14ac:dyDescent="0.25">
      <c r="A292" s="2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13"/>
      <c r="O292"/>
      <c r="P292"/>
      <c r="Q292"/>
    </row>
    <row r="293" spans="1:17" s="1" customFormat="1" ht="14.25" customHeight="1" x14ac:dyDescent="0.25">
      <c r="A293" s="2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13"/>
      <c r="O293"/>
      <c r="P293"/>
      <c r="Q293"/>
    </row>
    <row r="294" spans="1:17" s="1" customFormat="1" ht="14.25" customHeight="1" x14ac:dyDescent="0.25">
      <c r="A294" s="2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13"/>
      <c r="O294"/>
      <c r="P294"/>
      <c r="Q294"/>
    </row>
    <row r="295" spans="1:17" s="1" customFormat="1" ht="14.25" customHeight="1" x14ac:dyDescent="0.25">
      <c r="A295" s="2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13"/>
      <c r="O295"/>
      <c r="P295"/>
      <c r="Q295"/>
    </row>
    <row r="296" spans="1:17" s="1" customFormat="1" ht="14.25" customHeight="1" x14ac:dyDescent="0.25">
      <c r="A296" s="2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13"/>
      <c r="O296"/>
      <c r="P296"/>
      <c r="Q296"/>
    </row>
    <row r="297" spans="1:17" s="1" customFormat="1" ht="14.25" customHeight="1" x14ac:dyDescent="0.25">
      <c r="A297" s="2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13"/>
      <c r="O297"/>
      <c r="P297"/>
      <c r="Q297"/>
    </row>
    <row r="298" spans="1:17" s="1" customFormat="1" ht="14.25" customHeight="1" x14ac:dyDescent="0.25">
      <c r="A298" s="2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13"/>
      <c r="O298"/>
      <c r="P298"/>
      <c r="Q298"/>
    </row>
    <row r="299" spans="1:17" s="1" customFormat="1" ht="14.25" customHeight="1" x14ac:dyDescent="0.25">
      <c r="A299" s="2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13"/>
      <c r="O299"/>
      <c r="P299"/>
      <c r="Q299"/>
    </row>
    <row r="300" spans="1:17" s="1" customFormat="1" ht="14.25" customHeight="1" x14ac:dyDescent="0.25">
      <c r="A300" s="2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13"/>
      <c r="O300"/>
      <c r="P300"/>
      <c r="Q300"/>
    </row>
    <row r="301" spans="1:17" s="1" customFormat="1" ht="14.25" customHeight="1" x14ac:dyDescent="0.25">
      <c r="A301" s="2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13"/>
      <c r="O301"/>
      <c r="P301"/>
      <c r="Q301"/>
    </row>
    <row r="302" spans="1:17" s="1" customFormat="1" ht="14.25" customHeight="1" x14ac:dyDescent="0.25">
      <c r="A302" s="2"/>
      <c r="B302" s="3"/>
      <c r="C302" s="4"/>
      <c r="D302" s="4"/>
      <c r="E302" s="4"/>
      <c r="F302" s="4"/>
      <c r="G302" s="4"/>
      <c r="H302" s="4"/>
      <c r="I302" s="4"/>
      <c r="J302" s="4"/>
      <c r="K302" s="4"/>
      <c r="L302" s="13"/>
      <c r="O302"/>
      <c r="P302"/>
      <c r="Q302"/>
    </row>
    <row r="303" spans="1:17" s="1" customFormat="1" ht="14.25" customHeight="1" x14ac:dyDescent="0.25">
      <c r="A303" s="2"/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13"/>
      <c r="O303"/>
      <c r="P303"/>
      <c r="Q303"/>
    </row>
    <row r="304" spans="1:17" s="1" customFormat="1" ht="14.25" customHeight="1" x14ac:dyDescent="0.25">
      <c r="A304" s="2"/>
      <c r="B304" s="3"/>
      <c r="C304" s="4"/>
      <c r="D304" s="4"/>
      <c r="E304" s="4"/>
      <c r="F304" s="4"/>
      <c r="G304" s="4"/>
      <c r="H304" s="4"/>
      <c r="I304" s="4"/>
      <c r="J304" s="4"/>
      <c r="K304" s="4"/>
      <c r="L304" s="13"/>
      <c r="O304"/>
      <c r="P304"/>
      <c r="Q304"/>
    </row>
    <row r="305" spans="1:17" s="1" customFormat="1" ht="14.25" customHeight="1" x14ac:dyDescent="0.25">
      <c r="A305" s="2"/>
      <c r="B305" s="3"/>
      <c r="C305" s="4"/>
      <c r="D305" s="4"/>
      <c r="E305" s="4"/>
      <c r="F305" s="4"/>
      <c r="G305" s="4"/>
      <c r="H305" s="4"/>
      <c r="I305" s="4"/>
      <c r="J305" s="4"/>
      <c r="K305" s="4"/>
      <c r="L305" s="13"/>
      <c r="O305"/>
      <c r="P305"/>
      <c r="Q305"/>
    </row>
    <row r="306" spans="1:17" s="1" customFormat="1" ht="14.25" customHeight="1" x14ac:dyDescent="0.25">
      <c r="A306" s="2"/>
      <c r="B306" s="3"/>
      <c r="C306" s="4"/>
      <c r="D306" s="4"/>
      <c r="E306" s="4"/>
      <c r="F306" s="4"/>
      <c r="G306" s="4"/>
      <c r="H306" s="4"/>
      <c r="I306" s="4"/>
      <c r="J306" s="4"/>
      <c r="K306" s="4"/>
      <c r="L306" s="13"/>
      <c r="O306"/>
      <c r="P306"/>
      <c r="Q306"/>
    </row>
    <row r="307" spans="1:17" s="1" customFormat="1" ht="14.25" customHeight="1" x14ac:dyDescent="0.25">
      <c r="A307" s="2"/>
      <c r="B307" s="3"/>
      <c r="C307" s="4"/>
      <c r="D307" s="4"/>
      <c r="E307" s="4"/>
      <c r="F307" s="4"/>
      <c r="G307" s="4"/>
      <c r="H307" s="4"/>
      <c r="I307" s="4"/>
      <c r="J307" s="4"/>
      <c r="K307" s="4"/>
      <c r="L307" s="13"/>
      <c r="O307"/>
      <c r="P307"/>
      <c r="Q307"/>
    </row>
    <row r="308" spans="1:17" s="1" customFormat="1" ht="14.25" customHeight="1" x14ac:dyDescent="0.25">
      <c r="A308" s="2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13"/>
      <c r="O308"/>
      <c r="P308"/>
      <c r="Q308"/>
    </row>
    <row r="309" spans="1:17" s="1" customFormat="1" ht="14.25" customHeight="1" x14ac:dyDescent="0.25">
      <c r="A309" s="2"/>
      <c r="B309" s="3"/>
      <c r="C309" s="4"/>
      <c r="D309" s="4"/>
      <c r="E309" s="4"/>
      <c r="F309" s="4"/>
      <c r="G309" s="4"/>
      <c r="H309" s="4"/>
      <c r="I309" s="4"/>
      <c r="J309" s="4"/>
      <c r="K309" s="4"/>
      <c r="L309" s="13"/>
      <c r="O309"/>
      <c r="P309"/>
      <c r="Q309"/>
    </row>
    <row r="310" spans="1:17" s="1" customFormat="1" ht="14.25" customHeight="1" x14ac:dyDescent="0.25">
      <c r="A310" s="2"/>
      <c r="B310" s="3"/>
      <c r="C310" s="4"/>
      <c r="D310" s="4"/>
      <c r="E310" s="4"/>
      <c r="F310" s="4"/>
      <c r="G310" s="4"/>
      <c r="H310" s="4"/>
      <c r="I310" s="4"/>
      <c r="J310" s="4"/>
      <c r="K310" s="4"/>
      <c r="L310" s="13"/>
      <c r="O310"/>
      <c r="P310"/>
      <c r="Q310"/>
    </row>
    <row r="311" spans="1:17" s="1" customFormat="1" ht="14.25" customHeight="1" x14ac:dyDescent="0.25">
      <c r="A311" s="2"/>
      <c r="B311" s="3"/>
      <c r="C311" s="4"/>
      <c r="D311" s="4"/>
      <c r="E311" s="4"/>
      <c r="F311" s="4"/>
      <c r="G311" s="4"/>
      <c r="H311" s="4"/>
      <c r="I311" s="4"/>
      <c r="J311" s="4"/>
      <c r="K311" s="4"/>
      <c r="L311" s="13"/>
      <c r="O311"/>
      <c r="P311"/>
      <c r="Q311"/>
    </row>
    <row r="312" spans="1:17" s="1" customFormat="1" ht="14.25" customHeight="1" x14ac:dyDescent="0.25">
      <c r="A312" s="2"/>
      <c r="B312" s="3"/>
      <c r="C312" s="4"/>
      <c r="D312" s="4"/>
      <c r="E312" s="4"/>
      <c r="F312" s="4"/>
      <c r="G312" s="4"/>
      <c r="H312" s="4"/>
      <c r="I312" s="4"/>
      <c r="J312" s="4"/>
      <c r="K312" s="4"/>
      <c r="L312" s="13"/>
      <c r="O312"/>
      <c r="P312"/>
      <c r="Q312"/>
    </row>
    <row r="313" spans="1:17" s="1" customFormat="1" ht="14.25" customHeight="1" x14ac:dyDescent="0.25">
      <c r="A313" s="2"/>
      <c r="B313" s="3"/>
      <c r="C313" s="4"/>
      <c r="D313" s="4"/>
      <c r="E313" s="4"/>
      <c r="F313" s="4"/>
      <c r="G313" s="4"/>
      <c r="H313" s="4"/>
      <c r="I313" s="4"/>
      <c r="J313" s="4"/>
      <c r="K313" s="4"/>
      <c r="L313" s="13"/>
      <c r="O313"/>
      <c r="P313"/>
      <c r="Q313"/>
    </row>
    <row r="314" spans="1:17" s="1" customFormat="1" ht="14.25" customHeight="1" x14ac:dyDescent="0.25">
      <c r="A314" s="2"/>
      <c r="B314" s="3"/>
      <c r="C314" s="4"/>
      <c r="D314" s="4"/>
      <c r="E314" s="4"/>
      <c r="F314" s="4"/>
      <c r="G314" s="4"/>
      <c r="H314" s="4"/>
      <c r="I314" s="4"/>
      <c r="J314" s="4"/>
      <c r="K314" s="4"/>
      <c r="L314" s="13"/>
      <c r="O314"/>
      <c r="P314"/>
      <c r="Q314"/>
    </row>
    <row r="315" spans="1:17" s="1" customFormat="1" ht="14.25" customHeight="1" x14ac:dyDescent="0.25">
      <c r="A315" s="2"/>
      <c r="B315" s="3"/>
      <c r="C315" s="4"/>
      <c r="D315" s="4"/>
      <c r="E315" s="4"/>
      <c r="F315" s="4"/>
      <c r="G315" s="4"/>
      <c r="H315" s="4"/>
      <c r="I315" s="4"/>
      <c r="J315" s="4"/>
      <c r="K315" s="4"/>
      <c r="L315" s="13"/>
      <c r="O315"/>
      <c r="P315"/>
      <c r="Q315"/>
    </row>
    <row r="316" spans="1:17" s="1" customFormat="1" ht="14.25" customHeight="1" x14ac:dyDescent="0.25">
      <c r="A316" s="2"/>
      <c r="B316" s="3"/>
      <c r="C316" s="4"/>
      <c r="D316" s="4"/>
      <c r="E316" s="4"/>
      <c r="F316" s="4"/>
      <c r="G316" s="4"/>
      <c r="H316" s="4"/>
      <c r="I316" s="4"/>
      <c r="J316" s="4"/>
      <c r="K316" s="4"/>
      <c r="L316" s="13"/>
      <c r="O316"/>
      <c r="P316"/>
      <c r="Q316"/>
    </row>
    <row r="317" spans="1:17" s="1" customFormat="1" ht="14.25" customHeight="1" x14ac:dyDescent="0.25">
      <c r="A317" s="2"/>
      <c r="B317" s="3"/>
      <c r="C317" s="4"/>
      <c r="D317" s="4"/>
      <c r="E317" s="4"/>
      <c r="F317" s="4"/>
      <c r="G317" s="4"/>
      <c r="H317" s="4"/>
      <c r="I317" s="4"/>
      <c r="J317" s="4"/>
      <c r="K317" s="4"/>
      <c r="L317" s="13"/>
      <c r="O317"/>
      <c r="P317"/>
      <c r="Q317"/>
    </row>
    <row r="318" spans="1:17" s="1" customFormat="1" ht="14.25" customHeight="1" x14ac:dyDescent="0.25">
      <c r="A318" s="2"/>
      <c r="B318" s="3"/>
      <c r="C318" s="4"/>
      <c r="D318" s="4"/>
      <c r="E318" s="4"/>
      <c r="F318" s="4"/>
      <c r="G318" s="4"/>
      <c r="H318" s="4"/>
      <c r="I318" s="4"/>
      <c r="J318" s="4"/>
      <c r="K318" s="4"/>
      <c r="L318" s="13"/>
      <c r="O318"/>
      <c r="P318"/>
      <c r="Q318"/>
    </row>
    <row r="319" spans="1:17" s="1" customFormat="1" ht="14.25" customHeight="1" x14ac:dyDescent="0.25">
      <c r="A319" s="2"/>
      <c r="B319" s="3"/>
      <c r="C319" s="4"/>
      <c r="D319" s="4"/>
      <c r="E319" s="4"/>
      <c r="F319" s="4"/>
      <c r="G319" s="4"/>
      <c r="H319" s="4"/>
      <c r="I319" s="4"/>
      <c r="J319" s="4"/>
      <c r="K319" s="4"/>
      <c r="L319" s="13"/>
      <c r="O319"/>
      <c r="P319"/>
      <c r="Q319"/>
    </row>
    <row r="320" spans="1:17" s="1" customFormat="1" ht="14.25" customHeight="1" x14ac:dyDescent="0.25">
      <c r="A320" s="2"/>
      <c r="B320" s="3"/>
      <c r="C320" s="4"/>
      <c r="D320" s="4"/>
      <c r="E320" s="4"/>
      <c r="F320" s="4"/>
      <c r="G320" s="4"/>
      <c r="H320" s="4"/>
      <c r="I320" s="4"/>
      <c r="J320" s="4"/>
      <c r="K320" s="4"/>
      <c r="L320" s="13"/>
      <c r="O320"/>
      <c r="P320"/>
      <c r="Q320"/>
    </row>
    <row r="321" spans="1:17" s="1" customFormat="1" ht="14.25" customHeight="1" x14ac:dyDescent="0.25">
      <c r="A321" s="2"/>
      <c r="B321" s="3"/>
      <c r="C321" s="4"/>
      <c r="D321" s="4"/>
      <c r="E321" s="4"/>
      <c r="F321" s="4"/>
      <c r="G321" s="4"/>
      <c r="H321" s="4"/>
      <c r="I321" s="4"/>
      <c r="J321" s="4"/>
      <c r="K321" s="4"/>
      <c r="L321" s="13"/>
      <c r="O321"/>
      <c r="P321"/>
      <c r="Q321"/>
    </row>
    <row r="322" spans="1:17" s="1" customFormat="1" ht="14.25" customHeight="1" x14ac:dyDescent="0.25">
      <c r="A322" s="2"/>
      <c r="B322" s="3"/>
      <c r="C322" s="4"/>
      <c r="D322" s="4"/>
      <c r="E322" s="4"/>
      <c r="F322" s="4"/>
      <c r="G322" s="4"/>
      <c r="H322" s="4"/>
      <c r="I322" s="4"/>
      <c r="J322" s="4"/>
      <c r="K322" s="4"/>
      <c r="L322" s="13"/>
      <c r="O322"/>
      <c r="P322"/>
      <c r="Q322"/>
    </row>
    <row r="323" spans="1:17" s="1" customFormat="1" ht="14.25" customHeight="1" x14ac:dyDescent="0.25">
      <c r="A323" s="2"/>
      <c r="B323" s="3"/>
      <c r="C323" s="4"/>
      <c r="D323" s="4"/>
      <c r="E323" s="4"/>
      <c r="F323" s="4"/>
      <c r="G323" s="4"/>
      <c r="H323" s="4"/>
      <c r="I323" s="4"/>
      <c r="J323" s="4"/>
      <c r="K323" s="4"/>
      <c r="L323" s="13"/>
      <c r="O323"/>
      <c r="P323"/>
      <c r="Q323"/>
    </row>
    <row r="324" spans="1:17" s="1" customFormat="1" ht="14.25" customHeight="1" x14ac:dyDescent="0.25">
      <c r="A324" s="2"/>
      <c r="B324" s="3"/>
      <c r="C324" s="4"/>
      <c r="D324" s="4"/>
      <c r="E324" s="4"/>
      <c r="F324" s="4"/>
      <c r="G324" s="4"/>
      <c r="H324" s="4"/>
      <c r="I324" s="4"/>
      <c r="J324" s="4"/>
      <c r="K324" s="4"/>
      <c r="L324" s="13"/>
      <c r="O324"/>
      <c r="P324"/>
      <c r="Q324"/>
    </row>
    <row r="325" spans="1:17" s="1" customFormat="1" ht="14.25" customHeight="1" x14ac:dyDescent="0.25">
      <c r="A325" s="2"/>
      <c r="B325" s="3"/>
      <c r="C325" s="4"/>
      <c r="D325" s="4"/>
      <c r="E325" s="4"/>
      <c r="F325" s="4"/>
      <c r="G325" s="4"/>
      <c r="H325" s="4"/>
      <c r="I325" s="4"/>
      <c r="J325" s="4"/>
      <c r="K325" s="4"/>
      <c r="L325" s="13"/>
      <c r="O325"/>
      <c r="P325"/>
      <c r="Q325"/>
    </row>
    <row r="326" spans="1:17" s="1" customFormat="1" ht="14.25" customHeight="1" x14ac:dyDescent="0.25">
      <c r="A326" s="2"/>
      <c r="B326" s="3"/>
      <c r="C326" s="4"/>
      <c r="D326" s="4"/>
      <c r="E326" s="4"/>
      <c r="F326" s="4"/>
      <c r="G326" s="4"/>
      <c r="H326" s="4"/>
      <c r="I326" s="4"/>
      <c r="J326" s="4"/>
      <c r="K326" s="4"/>
      <c r="L326" s="13"/>
      <c r="O326"/>
      <c r="P326"/>
      <c r="Q326"/>
    </row>
    <row r="327" spans="1:17" s="1" customFormat="1" ht="14.25" customHeight="1" x14ac:dyDescent="0.25">
      <c r="A327" s="2"/>
      <c r="B327" s="3"/>
      <c r="C327" s="4"/>
      <c r="D327" s="4"/>
      <c r="E327" s="4"/>
      <c r="F327" s="4"/>
      <c r="G327" s="4"/>
      <c r="H327" s="4"/>
      <c r="I327" s="4"/>
      <c r="J327" s="4"/>
      <c r="K327" s="4"/>
      <c r="L327" s="13"/>
      <c r="O327"/>
      <c r="P327"/>
      <c r="Q327"/>
    </row>
    <row r="328" spans="1:17" s="1" customFormat="1" ht="14.25" customHeight="1" x14ac:dyDescent="0.25">
      <c r="A328" s="2"/>
      <c r="B328" s="3"/>
      <c r="C328" s="4"/>
      <c r="D328" s="4"/>
      <c r="E328" s="4"/>
      <c r="F328" s="4"/>
      <c r="G328" s="4"/>
      <c r="H328" s="4"/>
      <c r="I328" s="4"/>
      <c r="J328" s="4"/>
      <c r="K328" s="4"/>
      <c r="L328" s="13"/>
      <c r="O328"/>
      <c r="P328"/>
      <c r="Q328"/>
    </row>
    <row r="329" spans="1:17" s="1" customFormat="1" ht="14.25" customHeight="1" x14ac:dyDescent="0.25">
      <c r="A329" s="2"/>
      <c r="B329" s="3"/>
      <c r="C329" s="4"/>
      <c r="D329" s="4"/>
      <c r="E329" s="4"/>
      <c r="F329" s="4"/>
      <c r="G329" s="4"/>
      <c r="H329" s="4"/>
      <c r="I329" s="4"/>
      <c r="J329" s="4"/>
      <c r="K329" s="4"/>
      <c r="L329" s="13"/>
      <c r="O329"/>
      <c r="P329"/>
      <c r="Q329"/>
    </row>
    <row r="330" spans="1:17" s="1" customFormat="1" ht="14.25" customHeight="1" x14ac:dyDescent="0.25">
      <c r="A330" s="2"/>
      <c r="B330" s="3"/>
      <c r="C330" s="4"/>
      <c r="D330" s="4"/>
      <c r="E330" s="4"/>
      <c r="F330" s="4"/>
      <c r="G330" s="4"/>
      <c r="H330" s="4"/>
      <c r="I330" s="4"/>
      <c r="J330" s="4"/>
      <c r="K330" s="4"/>
      <c r="L330" s="13"/>
      <c r="O330"/>
      <c r="P330"/>
      <c r="Q330"/>
    </row>
    <row r="331" spans="1:17" s="1" customFormat="1" ht="14.25" customHeight="1" x14ac:dyDescent="0.25">
      <c r="A331" s="2"/>
      <c r="B331" s="3"/>
      <c r="C331" s="4"/>
      <c r="D331" s="4"/>
      <c r="E331" s="4"/>
      <c r="F331" s="4"/>
      <c r="G331" s="4"/>
      <c r="H331" s="4"/>
      <c r="I331" s="4"/>
      <c r="J331" s="4"/>
      <c r="K331" s="4"/>
      <c r="L331" s="13"/>
      <c r="O331"/>
      <c r="P331"/>
      <c r="Q331"/>
    </row>
    <row r="332" spans="1:17" s="1" customFormat="1" ht="14.25" customHeight="1" x14ac:dyDescent="0.25">
      <c r="A332" s="2"/>
      <c r="B332" s="3"/>
      <c r="C332" s="4"/>
      <c r="D332" s="4"/>
      <c r="E332" s="4"/>
      <c r="F332" s="4"/>
      <c r="G332" s="4"/>
      <c r="H332" s="4"/>
      <c r="I332" s="4"/>
      <c r="J332" s="4"/>
      <c r="K332" s="4"/>
      <c r="L332" s="13"/>
      <c r="O332"/>
      <c r="P332"/>
      <c r="Q332"/>
    </row>
    <row r="333" spans="1:17" ht="14.25" customHeight="1" x14ac:dyDescent="0.25">
      <c r="L333" s="13"/>
    </row>
    <row r="334" spans="1:17" ht="14.25" customHeight="1" x14ac:dyDescent="0.25">
      <c r="L334" s="13"/>
    </row>
    <row r="335" spans="1:17" ht="14.25" customHeight="1" x14ac:dyDescent="0.25">
      <c r="L335" s="13"/>
    </row>
    <row r="336" spans="1:17" ht="14.25" customHeight="1" x14ac:dyDescent="0.25">
      <c r="L336" s="13"/>
    </row>
    <row r="337" spans="1:14" ht="14.25" customHeight="1" x14ac:dyDescent="0.25">
      <c r="L337" s="13"/>
    </row>
    <row r="338" spans="1:14" ht="14.25" customHeight="1" x14ac:dyDescent="0.25">
      <c r="L338" s="13"/>
    </row>
    <row r="339" spans="1:14" ht="14.25" customHeight="1" x14ac:dyDescent="0.25">
      <c r="L339" s="13"/>
    </row>
    <row r="340" spans="1:14" ht="14.25" customHeight="1" x14ac:dyDescent="0.25">
      <c r="L340" s="13"/>
    </row>
    <row r="341" spans="1:14" ht="14.25" customHeight="1" x14ac:dyDescent="0.25">
      <c r="L341" s="13"/>
    </row>
    <row r="342" spans="1:14" s="12" customFormat="1" ht="30" customHeight="1" x14ac:dyDescent="0.25">
      <c r="A342" s="2"/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11"/>
      <c r="M342" s="11"/>
      <c r="N342" s="11"/>
    </row>
    <row r="343" spans="1:14" ht="14.25" customHeight="1" x14ac:dyDescent="0.25">
      <c r="L343" s="13"/>
    </row>
    <row r="344" spans="1:14" ht="14.25" customHeight="1" x14ac:dyDescent="0.25">
      <c r="L344" s="13"/>
    </row>
    <row r="345" spans="1:14" ht="14.25" customHeight="1" x14ac:dyDescent="0.25">
      <c r="L345" s="13"/>
    </row>
    <row r="346" spans="1:14" ht="14.25" customHeight="1" x14ac:dyDescent="0.25">
      <c r="L346" s="13"/>
    </row>
    <row r="347" spans="1:14" ht="14.25" customHeight="1" x14ac:dyDescent="0.25">
      <c r="L347" s="13"/>
    </row>
    <row r="348" spans="1:14" ht="14.25" customHeight="1" x14ac:dyDescent="0.25">
      <c r="L348" s="13"/>
    </row>
    <row r="349" spans="1:14" ht="14.25" customHeight="1" x14ac:dyDescent="0.25">
      <c r="L349" s="13"/>
    </row>
    <row r="351" spans="1:14" s="12" customFormat="1" ht="30" customHeight="1" x14ac:dyDescent="0.25">
      <c r="A351" s="2"/>
      <c r="B351" s="3"/>
      <c r="C351" s="4"/>
      <c r="D351" s="4"/>
      <c r="E351" s="4"/>
      <c r="F351" s="4"/>
      <c r="G351" s="4"/>
      <c r="H351" s="4"/>
      <c r="I351" s="4"/>
      <c r="J351" s="4"/>
      <c r="K351" s="4"/>
      <c r="L351" s="11"/>
      <c r="M351" s="11"/>
      <c r="N351" s="11"/>
    </row>
    <row r="352" spans="1:14" ht="13.15" customHeight="1" x14ac:dyDescent="0.25"/>
    <row r="357" ht="13.15" customHeight="1" x14ac:dyDescent="0.25"/>
    <row r="359" ht="13.15" customHeight="1" x14ac:dyDescent="0.25"/>
    <row r="363" ht="13.15" customHeight="1" x14ac:dyDescent="0.25"/>
    <row r="367" ht="13.15" customHeight="1" x14ac:dyDescent="0.25"/>
    <row r="375" ht="13.15" customHeight="1" x14ac:dyDescent="0.25"/>
  </sheetData>
  <mergeCells count="16">
    <mergeCell ref="A1:D1"/>
    <mergeCell ref="A6:A8"/>
    <mergeCell ref="B6:B8"/>
    <mergeCell ref="C6:C8"/>
    <mergeCell ref="D6:D8"/>
    <mergeCell ref="A2:K2"/>
    <mergeCell ref="A3:K3"/>
    <mergeCell ref="K6:K7"/>
    <mergeCell ref="A4:K4"/>
    <mergeCell ref="I1:K1"/>
    <mergeCell ref="I6:I7"/>
    <mergeCell ref="J6:J7"/>
    <mergeCell ref="F6:F7"/>
    <mergeCell ref="E6:E8"/>
    <mergeCell ref="G6:G7"/>
    <mergeCell ref="H6:H7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71"/>
  <sheetViews>
    <sheetView view="pageBreakPreview" topLeftCell="A13" zoomScale="69" zoomScaleNormal="100" zoomScaleSheetLayoutView="69" workbookViewId="0">
      <selection activeCell="I9" sqref="I9"/>
    </sheetView>
  </sheetViews>
  <sheetFormatPr defaultRowHeight="12.5" x14ac:dyDescent="0.25"/>
  <cols>
    <col min="1" max="1" width="4.453125" style="2" customWidth="1"/>
    <col min="2" max="2" width="43.81640625" style="3" customWidth="1"/>
    <col min="3" max="3" width="8.26953125" style="4" customWidth="1"/>
    <col min="4" max="4" width="7.7265625" style="4" customWidth="1"/>
    <col min="5" max="5" width="10" style="4" customWidth="1"/>
    <col min="6" max="6" width="11.81640625" style="4" customWidth="1"/>
    <col min="7" max="7" width="8.54296875" style="4" customWidth="1"/>
    <col min="8" max="8" width="10.26953125" style="4" customWidth="1"/>
    <col min="9" max="9" width="9.26953125" style="4" customWidth="1"/>
    <col min="10" max="10" width="8.54296875" style="4" customWidth="1"/>
    <col min="11" max="11" width="11" style="4" customWidth="1"/>
    <col min="12" max="12" width="11.81640625" style="1" bestFit="1" customWidth="1"/>
    <col min="13" max="13" width="13.81640625" style="1" bestFit="1" customWidth="1"/>
    <col min="14" max="14" width="12.26953125" style="1" bestFit="1" customWidth="1"/>
    <col min="15" max="15" width="15.453125" customWidth="1"/>
    <col min="16" max="16" width="12.26953125" bestFit="1" customWidth="1"/>
    <col min="17" max="17" width="11.26953125" bestFit="1" customWidth="1"/>
  </cols>
  <sheetData>
    <row r="1" spans="1:15" ht="40" customHeight="1" x14ac:dyDescent="0.25">
      <c r="A1" s="252" t="s">
        <v>209</v>
      </c>
      <c r="B1" s="252"/>
      <c r="C1" s="252"/>
      <c r="D1" s="252"/>
      <c r="E1" s="187"/>
      <c r="F1" s="121"/>
      <c r="G1" s="121"/>
      <c r="H1" s="121"/>
      <c r="I1" s="253" t="s">
        <v>149</v>
      </c>
      <c r="J1" s="253"/>
      <c r="K1" s="253"/>
      <c r="N1" s="26"/>
      <c r="O1" s="19"/>
    </row>
    <row r="2" spans="1:15" ht="35.15" customHeight="1" x14ac:dyDescent="0.5">
      <c r="A2" s="254" t="s">
        <v>29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N2" s="26"/>
      <c r="O2" s="19"/>
    </row>
    <row r="3" spans="1:15" ht="25" x14ac:dyDescent="0.5">
      <c r="A3" s="254" t="s">
        <v>158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N3" s="26"/>
      <c r="O3" s="19"/>
    </row>
    <row r="4" spans="1:15" ht="25" x14ac:dyDescent="0.5">
      <c r="A4" s="254" t="s">
        <v>48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N4" s="26"/>
      <c r="O4" s="19"/>
    </row>
    <row r="5" spans="1:15" ht="14.5" customHeight="1" thickBot="1" x14ac:dyDescent="0.55000000000000004">
      <c r="A5" s="133"/>
      <c r="B5" s="133"/>
      <c r="C5" s="133"/>
      <c r="D5" s="133"/>
      <c r="E5" s="95"/>
      <c r="F5" s="133"/>
      <c r="G5" s="133"/>
      <c r="H5" s="133"/>
      <c r="I5" s="133"/>
      <c r="J5" s="133"/>
      <c r="K5" s="133"/>
      <c r="N5" s="26"/>
      <c r="O5" s="19"/>
    </row>
    <row r="6" spans="1:15" s="9" customFormat="1" ht="13.15" customHeight="1" x14ac:dyDescent="0.25">
      <c r="A6" s="264" t="s">
        <v>0</v>
      </c>
      <c r="B6" s="257" t="s">
        <v>1</v>
      </c>
      <c r="C6" s="261" t="s">
        <v>6</v>
      </c>
      <c r="D6" s="261" t="s">
        <v>7</v>
      </c>
      <c r="E6" s="261" t="s">
        <v>23</v>
      </c>
      <c r="F6" s="259" t="s">
        <v>2</v>
      </c>
      <c r="G6" s="259" t="s">
        <v>3</v>
      </c>
      <c r="H6" s="259" t="s">
        <v>4</v>
      </c>
      <c r="I6" s="257" t="s">
        <v>15</v>
      </c>
      <c r="J6" s="257" t="s">
        <v>16</v>
      </c>
      <c r="K6" s="255" t="s">
        <v>5</v>
      </c>
      <c r="L6" s="8"/>
      <c r="M6" s="8"/>
      <c r="N6" s="26"/>
      <c r="O6" s="19"/>
    </row>
    <row r="7" spans="1:15" s="9" customFormat="1" ht="13" x14ac:dyDescent="0.25">
      <c r="A7" s="265"/>
      <c r="B7" s="258"/>
      <c r="C7" s="262"/>
      <c r="D7" s="262"/>
      <c r="E7" s="262"/>
      <c r="F7" s="260"/>
      <c r="G7" s="260"/>
      <c r="H7" s="260"/>
      <c r="I7" s="258"/>
      <c r="J7" s="258"/>
      <c r="K7" s="256"/>
      <c r="L7" s="8"/>
      <c r="M7" s="8"/>
      <c r="N7" s="26"/>
      <c r="O7" s="19"/>
    </row>
    <row r="8" spans="1:15" s="9" customFormat="1" ht="13" x14ac:dyDescent="0.25">
      <c r="A8" s="265"/>
      <c r="B8" s="258"/>
      <c r="C8" s="263"/>
      <c r="D8" s="263"/>
      <c r="E8" s="263"/>
      <c r="F8" s="218" t="s">
        <v>14</v>
      </c>
      <c r="G8" s="218" t="s">
        <v>14</v>
      </c>
      <c r="H8" s="218" t="s">
        <v>14</v>
      </c>
      <c r="I8" s="218" t="s">
        <v>14</v>
      </c>
      <c r="J8" s="218" t="s">
        <v>14</v>
      </c>
      <c r="K8" s="76" t="s">
        <v>14</v>
      </c>
      <c r="L8" s="8"/>
      <c r="M8" s="8"/>
      <c r="N8" s="26"/>
      <c r="O8" s="21"/>
    </row>
    <row r="9" spans="1:15" s="10" customFormat="1" ht="11.5" x14ac:dyDescent="0.25">
      <c r="A9" s="219" t="s">
        <v>28</v>
      </c>
      <c r="B9" s="18">
        <v>1</v>
      </c>
      <c r="C9" s="15" t="s">
        <v>25</v>
      </c>
      <c r="D9" s="18">
        <v>3</v>
      </c>
      <c r="E9" s="15" t="s">
        <v>9</v>
      </c>
      <c r="F9" s="18">
        <v>5</v>
      </c>
      <c r="G9" s="15" t="s">
        <v>10</v>
      </c>
      <c r="H9" s="18">
        <v>7</v>
      </c>
      <c r="I9" s="15">
        <v>8</v>
      </c>
      <c r="J9" s="15">
        <v>9</v>
      </c>
      <c r="K9" s="77" t="s">
        <v>27</v>
      </c>
      <c r="L9" s="8"/>
      <c r="M9" s="8"/>
      <c r="N9" s="26"/>
      <c r="O9" s="19"/>
    </row>
    <row r="10" spans="1:15" s="10" customFormat="1" ht="11.5" x14ac:dyDescent="0.25">
      <c r="A10" s="219"/>
      <c r="B10" s="72" t="s">
        <v>170</v>
      </c>
      <c r="C10" s="15"/>
      <c r="D10" s="18"/>
      <c r="E10" s="15"/>
      <c r="F10" s="18"/>
      <c r="G10" s="15"/>
      <c r="H10" s="18"/>
      <c r="I10" s="15"/>
      <c r="J10" s="15"/>
      <c r="K10" s="77"/>
      <c r="L10" s="8"/>
      <c r="M10" s="8"/>
      <c r="N10" s="26"/>
      <c r="O10" s="19"/>
    </row>
    <row r="11" spans="1:15" s="10" customFormat="1" ht="11.5" x14ac:dyDescent="0.25">
      <c r="A11" s="219" t="s">
        <v>165</v>
      </c>
      <c r="B11" s="72" t="s">
        <v>161</v>
      </c>
      <c r="C11" s="15"/>
      <c r="D11" s="18"/>
      <c r="E11" s="15"/>
      <c r="F11" s="18"/>
      <c r="G11" s="15"/>
      <c r="H11" s="18"/>
      <c r="I11" s="15"/>
      <c r="J11" s="15"/>
      <c r="K11" s="200"/>
      <c r="L11" s="8"/>
      <c r="M11" s="8"/>
      <c r="N11" s="26"/>
      <c r="O11" s="19"/>
    </row>
    <row r="12" spans="1:15" s="10" customFormat="1" ht="11.5" x14ac:dyDescent="0.25">
      <c r="A12" s="91" t="s">
        <v>24</v>
      </c>
      <c r="B12" s="136" t="s">
        <v>184</v>
      </c>
      <c r="C12" s="181" t="s">
        <v>96</v>
      </c>
      <c r="D12" s="181">
        <v>1</v>
      </c>
      <c r="E12" s="182">
        <v>1500</v>
      </c>
      <c r="F12" s="125">
        <f t="shared" ref="F12" si="0">E12*D12</f>
        <v>1500</v>
      </c>
      <c r="G12" s="126">
        <v>0</v>
      </c>
      <c r="H12" s="125">
        <v>0</v>
      </c>
      <c r="I12" s="126">
        <v>0</v>
      </c>
      <c r="J12" s="126">
        <v>0</v>
      </c>
      <c r="K12" s="127">
        <f t="shared" ref="K12:K29" si="1">F12+G12+H12+I12+J12</f>
        <v>1500</v>
      </c>
      <c r="L12" s="11"/>
      <c r="M12" s="8"/>
      <c r="N12" s="26"/>
      <c r="O12" s="19"/>
    </row>
    <row r="13" spans="1:15" s="12" customFormat="1" ht="11.5" x14ac:dyDescent="0.25">
      <c r="A13" s="91" t="s">
        <v>25</v>
      </c>
      <c r="B13" s="136" t="s">
        <v>186</v>
      </c>
      <c r="C13" s="181" t="s">
        <v>96</v>
      </c>
      <c r="D13" s="181">
        <v>1</v>
      </c>
      <c r="E13" s="182">
        <v>6325</v>
      </c>
      <c r="F13" s="125">
        <v>0</v>
      </c>
      <c r="G13" s="24">
        <v>825</v>
      </c>
      <c r="H13" s="24">
        <v>5500</v>
      </c>
      <c r="I13" s="24">
        <v>0</v>
      </c>
      <c r="J13" s="24">
        <v>0</v>
      </c>
      <c r="K13" s="127">
        <f>F13+G13+H13+I13+J13</f>
        <v>6325</v>
      </c>
      <c r="L13" s="11"/>
      <c r="M13" s="11"/>
      <c r="N13" s="26"/>
      <c r="O13" s="21"/>
    </row>
    <row r="14" spans="1:15" s="10" customFormat="1" ht="11.5" x14ac:dyDescent="0.25">
      <c r="A14" s="91"/>
      <c r="B14" s="183" t="s">
        <v>185</v>
      </c>
      <c r="C14" s="181"/>
      <c r="D14" s="181"/>
      <c r="E14" s="182"/>
      <c r="F14" s="160">
        <f>SUM(F12:F13)</f>
        <v>1500</v>
      </c>
      <c r="G14" s="160">
        <f t="shared" ref="G14:K14" si="2">SUM(G12:G13)</f>
        <v>825</v>
      </c>
      <c r="H14" s="160">
        <f t="shared" si="2"/>
        <v>5500</v>
      </c>
      <c r="I14" s="160">
        <f t="shared" si="2"/>
        <v>0</v>
      </c>
      <c r="J14" s="160">
        <f t="shared" si="2"/>
        <v>0</v>
      </c>
      <c r="K14" s="268">
        <f t="shared" si="2"/>
        <v>7825</v>
      </c>
      <c r="L14" s="11"/>
      <c r="M14" s="8"/>
      <c r="N14" s="26"/>
      <c r="O14" s="19"/>
    </row>
    <row r="15" spans="1:15" s="10" customFormat="1" ht="11.5" x14ac:dyDescent="0.25">
      <c r="A15" s="91" t="s">
        <v>8</v>
      </c>
      <c r="B15" s="136" t="s">
        <v>177</v>
      </c>
      <c r="C15" s="181" t="s">
        <v>96</v>
      </c>
      <c r="D15" s="181">
        <v>1</v>
      </c>
      <c r="E15" s="182">
        <v>2000</v>
      </c>
      <c r="F15" s="125">
        <v>2000</v>
      </c>
      <c r="G15" s="126">
        <v>0</v>
      </c>
      <c r="H15" s="125">
        <v>0</v>
      </c>
      <c r="I15" s="126">
        <v>0</v>
      </c>
      <c r="J15" s="167">
        <v>0</v>
      </c>
      <c r="K15" s="78">
        <f>F15+G15+H15+I15+J15</f>
        <v>2000</v>
      </c>
      <c r="L15" s="8"/>
      <c r="M15" s="8"/>
      <c r="N15" s="92"/>
      <c r="O15" s="19"/>
    </row>
    <row r="16" spans="1:15" s="10" customFormat="1" ht="11.5" x14ac:dyDescent="0.25">
      <c r="A16" s="91"/>
      <c r="B16" s="183" t="s">
        <v>107</v>
      </c>
      <c r="C16" s="181"/>
      <c r="D16" s="181"/>
      <c r="E16" s="185"/>
      <c r="F16" s="160">
        <f>F15</f>
        <v>2000</v>
      </c>
      <c r="G16" s="160">
        <f t="shared" ref="G16:K16" si="3">G15</f>
        <v>0</v>
      </c>
      <c r="H16" s="160">
        <f t="shared" si="3"/>
        <v>0</v>
      </c>
      <c r="I16" s="160">
        <f t="shared" si="3"/>
        <v>0</v>
      </c>
      <c r="J16" s="168">
        <f t="shared" si="3"/>
        <v>0</v>
      </c>
      <c r="K16" s="198">
        <f t="shared" si="3"/>
        <v>2000</v>
      </c>
      <c r="L16" s="8"/>
      <c r="M16" s="8"/>
      <c r="N16" s="92"/>
      <c r="O16" s="19"/>
    </row>
    <row r="17" spans="1:15" s="10" customFormat="1" ht="11.5" x14ac:dyDescent="0.25">
      <c r="A17" s="91"/>
      <c r="B17" s="183" t="s">
        <v>178</v>
      </c>
      <c r="C17" s="181"/>
      <c r="D17" s="181"/>
      <c r="E17" s="185"/>
      <c r="F17" s="160"/>
      <c r="G17" s="160"/>
      <c r="H17" s="160"/>
      <c r="I17" s="160"/>
      <c r="J17" s="168"/>
      <c r="K17" s="198"/>
      <c r="L17" s="8"/>
      <c r="M17" s="8"/>
      <c r="N17" s="92"/>
      <c r="O17" s="19"/>
    </row>
    <row r="18" spans="1:15" s="10" customFormat="1" ht="11.5" x14ac:dyDescent="0.25">
      <c r="A18" s="91" t="s">
        <v>9</v>
      </c>
      <c r="B18" s="136" t="s">
        <v>200</v>
      </c>
      <c r="C18" s="181" t="s">
        <v>96</v>
      </c>
      <c r="D18" s="181">
        <v>1</v>
      </c>
      <c r="E18" s="185"/>
      <c r="F18" s="125">
        <v>1500</v>
      </c>
      <c r="G18" s="126">
        <v>0</v>
      </c>
      <c r="H18" s="125">
        <v>0</v>
      </c>
      <c r="I18" s="126">
        <v>0</v>
      </c>
      <c r="J18" s="167">
        <v>0</v>
      </c>
      <c r="K18" s="78">
        <f>F18+G18+H18+I18+J18</f>
        <v>1500</v>
      </c>
      <c r="L18" s="8"/>
      <c r="M18" s="8"/>
      <c r="N18" s="92"/>
      <c r="O18" s="19"/>
    </row>
    <row r="19" spans="1:15" s="10" customFormat="1" ht="11.5" x14ac:dyDescent="0.25">
      <c r="A19" s="91"/>
      <c r="B19" s="183" t="s">
        <v>179</v>
      </c>
      <c r="C19" s="181"/>
      <c r="D19" s="181"/>
      <c r="E19" s="185"/>
      <c r="F19" s="160">
        <f>F18</f>
        <v>1500</v>
      </c>
      <c r="G19" s="160">
        <f t="shared" ref="G19:K19" si="4">G18</f>
        <v>0</v>
      </c>
      <c r="H19" s="160">
        <f t="shared" si="4"/>
        <v>0</v>
      </c>
      <c r="I19" s="160">
        <f t="shared" si="4"/>
        <v>0</v>
      </c>
      <c r="J19" s="160">
        <f t="shared" si="4"/>
        <v>0</v>
      </c>
      <c r="K19" s="268">
        <f t="shared" si="4"/>
        <v>1500</v>
      </c>
      <c r="L19" s="8"/>
      <c r="M19" s="8"/>
      <c r="N19" s="92"/>
      <c r="O19" s="19"/>
    </row>
    <row r="20" spans="1:15" s="10" customFormat="1" ht="11.5" x14ac:dyDescent="0.25">
      <c r="A20" s="91"/>
      <c r="B20" s="183" t="s">
        <v>171</v>
      </c>
      <c r="C20" s="181"/>
      <c r="D20" s="181"/>
      <c r="E20" s="182"/>
      <c r="F20" s="160"/>
      <c r="G20" s="160"/>
      <c r="H20" s="160"/>
      <c r="I20" s="160"/>
      <c r="J20" s="160"/>
      <c r="K20" s="269"/>
      <c r="L20" s="11"/>
      <c r="M20" s="8"/>
      <c r="N20" s="26"/>
      <c r="O20" s="19"/>
    </row>
    <row r="21" spans="1:15" s="10" customFormat="1" ht="11.5" x14ac:dyDescent="0.25">
      <c r="A21" s="91" t="s">
        <v>26</v>
      </c>
      <c r="B21" s="136" t="s">
        <v>172</v>
      </c>
      <c r="C21" s="181" t="s">
        <v>96</v>
      </c>
      <c r="D21" s="181">
        <v>1</v>
      </c>
      <c r="E21" s="182">
        <v>254106</v>
      </c>
      <c r="F21" s="125">
        <v>160740</v>
      </c>
      <c r="G21" s="125">
        <v>9337</v>
      </c>
      <c r="H21" s="125">
        <v>84029</v>
      </c>
      <c r="I21" s="125">
        <v>0</v>
      </c>
      <c r="J21" s="125">
        <v>0</v>
      </c>
      <c r="K21" s="127">
        <f t="shared" si="1"/>
        <v>254106</v>
      </c>
      <c r="L21" s="11"/>
      <c r="M21" s="8"/>
      <c r="N21" s="26"/>
      <c r="O21" s="19"/>
    </row>
    <row r="22" spans="1:15" s="10" customFormat="1" ht="11.5" x14ac:dyDescent="0.25">
      <c r="A22" s="91"/>
      <c r="B22" s="183" t="s">
        <v>105</v>
      </c>
      <c r="C22" s="186"/>
      <c r="D22" s="186"/>
      <c r="E22" s="202"/>
      <c r="F22" s="160">
        <f>F21</f>
        <v>160740</v>
      </c>
      <c r="G22" s="160">
        <f t="shared" ref="G22:K22" si="5">G21</f>
        <v>9337</v>
      </c>
      <c r="H22" s="160">
        <f t="shared" si="5"/>
        <v>84029</v>
      </c>
      <c r="I22" s="160">
        <f t="shared" si="5"/>
        <v>0</v>
      </c>
      <c r="J22" s="160">
        <f t="shared" si="5"/>
        <v>0</v>
      </c>
      <c r="K22" s="268">
        <f t="shared" si="5"/>
        <v>254106</v>
      </c>
      <c r="L22" s="11"/>
      <c r="M22" s="8"/>
      <c r="N22" s="26"/>
      <c r="O22" s="19"/>
    </row>
    <row r="23" spans="1:15" s="10" customFormat="1" ht="11.5" x14ac:dyDescent="0.25">
      <c r="A23" s="91"/>
      <c r="B23" s="183" t="s">
        <v>181</v>
      </c>
      <c r="C23" s="186"/>
      <c r="D23" s="186"/>
      <c r="E23" s="202"/>
      <c r="F23" s="160"/>
      <c r="G23" s="160"/>
      <c r="H23" s="160"/>
      <c r="I23" s="160"/>
      <c r="J23" s="160"/>
      <c r="K23" s="269"/>
      <c r="L23" s="11"/>
      <c r="M23" s="8"/>
      <c r="N23" s="26"/>
      <c r="O23" s="19"/>
    </row>
    <row r="24" spans="1:15" s="10" customFormat="1" ht="11.5" x14ac:dyDescent="0.25">
      <c r="A24" s="266" t="s">
        <v>10</v>
      </c>
      <c r="B24" s="136" t="s">
        <v>174</v>
      </c>
      <c r="C24" s="181" t="s">
        <v>96</v>
      </c>
      <c r="D24" s="181">
        <v>1</v>
      </c>
      <c r="E24" s="182">
        <v>27275</v>
      </c>
      <c r="F24" s="125">
        <v>1254</v>
      </c>
      <c r="G24" s="125">
        <v>2366</v>
      </c>
      <c r="H24" s="125">
        <v>23655</v>
      </c>
      <c r="I24" s="125">
        <v>0</v>
      </c>
      <c r="J24" s="125">
        <v>0</v>
      </c>
      <c r="K24" s="127">
        <f t="shared" si="1"/>
        <v>27275</v>
      </c>
      <c r="L24" s="11"/>
      <c r="M24" s="8"/>
      <c r="N24" s="26"/>
      <c r="O24" s="19"/>
    </row>
    <row r="25" spans="1:15" s="10" customFormat="1" ht="11.5" x14ac:dyDescent="0.25">
      <c r="A25" s="267"/>
      <c r="B25" s="136" t="s">
        <v>173</v>
      </c>
      <c r="C25" s="181" t="s">
        <v>96</v>
      </c>
      <c r="D25" s="181">
        <v>1</v>
      </c>
      <c r="E25" s="182">
        <v>22936</v>
      </c>
      <c r="F25" s="125">
        <v>1254</v>
      </c>
      <c r="G25" s="125">
        <v>1971</v>
      </c>
      <c r="H25" s="125">
        <v>19711</v>
      </c>
      <c r="I25" s="125">
        <v>0</v>
      </c>
      <c r="J25" s="125">
        <v>0</v>
      </c>
      <c r="K25" s="127">
        <f t="shared" si="1"/>
        <v>22936</v>
      </c>
      <c r="L25" s="11"/>
      <c r="M25" s="8"/>
      <c r="N25" s="26"/>
      <c r="O25" s="19"/>
    </row>
    <row r="26" spans="1:15" s="10" customFormat="1" ht="11.5" x14ac:dyDescent="0.25">
      <c r="A26" s="91"/>
      <c r="B26" s="183" t="s">
        <v>176</v>
      </c>
      <c r="C26" s="181"/>
      <c r="D26" s="181"/>
      <c r="E26" s="202"/>
      <c r="F26" s="160">
        <f>F24+F25</f>
        <v>2508</v>
      </c>
      <c r="G26" s="160">
        <f t="shared" ref="G26:K26" si="6">G24+G25</f>
        <v>4337</v>
      </c>
      <c r="H26" s="160">
        <f t="shared" si="6"/>
        <v>43366</v>
      </c>
      <c r="I26" s="160">
        <f t="shared" si="6"/>
        <v>0</v>
      </c>
      <c r="J26" s="160">
        <f t="shared" si="6"/>
        <v>0</v>
      </c>
      <c r="K26" s="268">
        <f t="shared" si="6"/>
        <v>50211</v>
      </c>
      <c r="L26" s="11"/>
      <c r="M26" s="8"/>
      <c r="N26" s="26"/>
      <c r="O26" s="19"/>
    </row>
    <row r="27" spans="1:15" s="10" customFormat="1" ht="11.5" x14ac:dyDescent="0.25">
      <c r="A27" s="219" t="s">
        <v>166</v>
      </c>
      <c r="B27" s="183" t="s">
        <v>164</v>
      </c>
      <c r="C27" s="181"/>
      <c r="D27" s="181"/>
      <c r="E27" s="182"/>
      <c r="F27" s="160"/>
      <c r="G27" s="160"/>
      <c r="H27" s="160"/>
      <c r="I27" s="160"/>
      <c r="J27" s="160"/>
      <c r="K27" s="269"/>
      <c r="L27" s="11"/>
      <c r="M27" s="8"/>
      <c r="N27" s="26"/>
      <c r="O27" s="19"/>
    </row>
    <row r="28" spans="1:15" s="12" customFormat="1" ht="11.5" x14ac:dyDescent="0.25">
      <c r="A28" s="91" t="s">
        <v>11</v>
      </c>
      <c r="B28" s="204" t="s">
        <v>167</v>
      </c>
      <c r="C28" s="181" t="s">
        <v>96</v>
      </c>
      <c r="D28" s="181">
        <v>1</v>
      </c>
      <c r="E28" s="182">
        <v>22175</v>
      </c>
      <c r="F28" s="125">
        <v>5500</v>
      </c>
      <c r="G28" s="24">
        <v>2175</v>
      </c>
      <c r="H28" s="24">
        <v>14500</v>
      </c>
      <c r="I28" s="24">
        <f>0</f>
        <v>0</v>
      </c>
      <c r="J28" s="24">
        <v>0</v>
      </c>
      <c r="K28" s="127">
        <f t="shared" si="1"/>
        <v>22175</v>
      </c>
      <c r="L28" s="11"/>
      <c r="M28" s="11"/>
      <c r="N28" s="26"/>
      <c r="O28" s="21"/>
    </row>
    <row r="29" spans="1:15" s="10" customFormat="1" ht="11.5" x14ac:dyDescent="0.25">
      <c r="A29" s="91" t="s">
        <v>38</v>
      </c>
      <c r="B29" s="204" t="s">
        <v>168</v>
      </c>
      <c r="C29" s="181" t="s">
        <v>96</v>
      </c>
      <c r="D29" s="181">
        <v>1</v>
      </c>
      <c r="E29" s="182">
        <v>22175</v>
      </c>
      <c r="F29" s="125">
        <v>5500</v>
      </c>
      <c r="G29" s="24">
        <v>2175</v>
      </c>
      <c r="H29" s="24">
        <v>14500</v>
      </c>
      <c r="I29" s="24">
        <f>0</f>
        <v>0</v>
      </c>
      <c r="J29" s="24">
        <v>0</v>
      </c>
      <c r="K29" s="127">
        <f t="shared" si="1"/>
        <v>22175</v>
      </c>
      <c r="L29" s="8"/>
      <c r="M29" s="8"/>
      <c r="N29" s="92"/>
      <c r="O29" s="19"/>
    </row>
    <row r="30" spans="1:15" s="12" customFormat="1" ht="11.5" x14ac:dyDescent="0.25">
      <c r="A30" s="91" t="s">
        <v>39</v>
      </c>
      <c r="B30" s="136" t="s">
        <v>91</v>
      </c>
      <c r="C30" s="181" t="s">
        <v>96</v>
      </c>
      <c r="D30" s="181">
        <v>1</v>
      </c>
      <c r="E30" s="182">
        <v>23803</v>
      </c>
      <c r="F30" s="125">
        <f>20000*1.2*0.95</f>
        <v>22800</v>
      </c>
      <c r="G30" s="125">
        <v>91</v>
      </c>
      <c r="H30" s="125">
        <f>800*1.2*0.95</f>
        <v>912</v>
      </c>
      <c r="I30" s="125">
        <v>0</v>
      </c>
      <c r="J30" s="125">
        <v>0</v>
      </c>
      <c r="K30" s="197">
        <f t="shared" ref="K30:K40" si="7">F30+G30+H30+I30+J30</f>
        <v>23803</v>
      </c>
      <c r="L30" s="11"/>
      <c r="M30" s="11"/>
      <c r="N30" s="26"/>
      <c r="O30" s="21"/>
    </row>
    <row r="31" spans="1:15" s="12" customFormat="1" ht="11.5" x14ac:dyDescent="0.25">
      <c r="A31" s="91" t="s">
        <v>27</v>
      </c>
      <c r="B31" s="136" t="s">
        <v>92</v>
      </c>
      <c r="C31" s="181" t="s">
        <v>96</v>
      </c>
      <c r="D31" s="181">
        <v>1</v>
      </c>
      <c r="E31" s="182">
        <v>52554</v>
      </c>
      <c r="F31" s="125">
        <v>52554</v>
      </c>
      <c r="G31" s="125">
        <v>0</v>
      </c>
      <c r="H31" s="125">
        <v>0</v>
      </c>
      <c r="I31" s="125">
        <v>0</v>
      </c>
      <c r="J31" s="125">
        <v>0</v>
      </c>
      <c r="K31" s="197">
        <f t="shared" si="7"/>
        <v>52554</v>
      </c>
      <c r="L31" s="11"/>
      <c r="M31" s="11"/>
      <c r="N31" s="26"/>
      <c r="O31" s="21"/>
    </row>
    <row r="32" spans="1:15" s="12" customFormat="1" ht="11.5" x14ac:dyDescent="0.25">
      <c r="A32" s="91" t="s">
        <v>42</v>
      </c>
      <c r="B32" s="136" t="s">
        <v>93</v>
      </c>
      <c r="C32" s="181" t="s">
        <v>96</v>
      </c>
      <c r="D32" s="181">
        <v>1</v>
      </c>
      <c r="E32" s="182">
        <v>46249</v>
      </c>
      <c r="F32" s="125">
        <v>24502</v>
      </c>
      <c r="G32" s="125">
        <v>1977</v>
      </c>
      <c r="H32" s="125">
        <v>19770</v>
      </c>
      <c r="I32" s="125">
        <v>0</v>
      </c>
      <c r="J32" s="125">
        <v>0</v>
      </c>
      <c r="K32" s="197">
        <f t="shared" si="7"/>
        <v>46249</v>
      </c>
      <c r="L32" s="11"/>
      <c r="M32" s="11"/>
      <c r="N32" s="26"/>
      <c r="O32" s="21"/>
    </row>
    <row r="33" spans="1:15" s="12" customFormat="1" ht="11.5" x14ac:dyDescent="0.25">
      <c r="A33" s="91" t="s">
        <v>43</v>
      </c>
      <c r="B33" s="136" t="s">
        <v>94</v>
      </c>
      <c r="C33" s="181" t="s">
        <v>96</v>
      </c>
      <c r="D33" s="181">
        <v>1</v>
      </c>
      <c r="E33" s="182">
        <v>6189.7</v>
      </c>
      <c r="F33" s="125">
        <v>994.7</v>
      </c>
      <c r="G33" s="125">
        <v>472</v>
      </c>
      <c r="H33" s="125">
        <v>4723</v>
      </c>
      <c r="I33" s="125">
        <v>0</v>
      </c>
      <c r="J33" s="125">
        <v>0</v>
      </c>
      <c r="K33" s="197">
        <f t="shared" si="7"/>
        <v>6189.7</v>
      </c>
      <c r="L33" s="11"/>
      <c r="M33" s="11"/>
      <c r="N33" s="26"/>
      <c r="O33" s="21"/>
    </row>
    <row r="34" spans="1:15" s="12" customFormat="1" ht="11.5" x14ac:dyDescent="0.25">
      <c r="A34" s="91" t="s">
        <v>44</v>
      </c>
      <c r="B34" s="136" t="s">
        <v>175</v>
      </c>
      <c r="C34" s="181" t="s">
        <v>96</v>
      </c>
      <c r="D34" s="181">
        <v>1</v>
      </c>
      <c r="E34" s="182">
        <v>16500</v>
      </c>
      <c r="F34" s="125">
        <f>11000+5500</f>
        <v>16500</v>
      </c>
      <c r="G34" s="125">
        <v>0</v>
      </c>
      <c r="H34" s="125">
        <v>0</v>
      </c>
      <c r="I34" s="125">
        <v>0</v>
      </c>
      <c r="J34" s="125">
        <v>0</v>
      </c>
      <c r="K34" s="197">
        <f t="shared" si="7"/>
        <v>16500</v>
      </c>
      <c r="L34" s="11"/>
      <c r="M34" s="11"/>
      <c r="N34" s="26"/>
      <c r="O34" s="21"/>
    </row>
    <row r="35" spans="1:15" s="12" customFormat="1" ht="11.5" x14ac:dyDescent="0.25">
      <c r="A35" s="91" t="s">
        <v>45</v>
      </c>
      <c r="B35" s="136" t="s">
        <v>97</v>
      </c>
      <c r="C35" s="181" t="s">
        <v>13</v>
      </c>
      <c r="D35" s="181">
        <v>1</v>
      </c>
      <c r="E35" s="182">
        <v>22500</v>
      </c>
      <c r="F35" s="24">
        <v>3500</v>
      </c>
      <c r="G35" s="125">
        <v>0</v>
      </c>
      <c r="H35" s="24">
        <v>19000</v>
      </c>
      <c r="I35" s="125">
        <v>0</v>
      </c>
      <c r="J35" s="125">
        <v>0</v>
      </c>
      <c r="K35" s="197">
        <f>F35+G35+H35+I35+J35</f>
        <v>22500</v>
      </c>
      <c r="L35" s="11"/>
      <c r="M35" s="11"/>
      <c r="N35" s="26"/>
      <c r="O35" s="21"/>
    </row>
    <row r="36" spans="1:15" s="12" customFormat="1" ht="11.5" x14ac:dyDescent="0.25">
      <c r="A36" s="91" t="s">
        <v>58</v>
      </c>
      <c r="B36" s="136" t="s">
        <v>75</v>
      </c>
      <c r="C36" s="181" t="s">
        <v>13</v>
      </c>
      <c r="D36" s="181">
        <v>1</v>
      </c>
      <c r="E36" s="182">
        <v>565</v>
      </c>
      <c r="F36" s="125">
        <v>0</v>
      </c>
      <c r="G36" s="24">
        <v>0</v>
      </c>
      <c r="H36" s="24">
        <v>0</v>
      </c>
      <c r="I36" s="24">
        <f>0</f>
        <v>0</v>
      </c>
      <c r="J36" s="24">
        <f>E36</f>
        <v>565</v>
      </c>
      <c r="K36" s="127">
        <f t="shared" si="7"/>
        <v>565</v>
      </c>
      <c r="L36" s="11"/>
      <c r="M36" s="11"/>
      <c r="N36" s="26"/>
      <c r="O36" s="21"/>
    </row>
    <row r="37" spans="1:15" s="12" customFormat="1" ht="11.5" x14ac:dyDescent="0.25">
      <c r="A37" s="91" t="s">
        <v>59</v>
      </c>
      <c r="B37" s="136" t="s">
        <v>76</v>
      </c>
      <c r="C37" s="181" t="s">
        <v>13</v>
      </c>
      <c r="D37" s="181">
        <v>1</v>
      </c>
      <c r="E37" s="182">
        <v>100</v>
      </c>
      <c r="F37" s="125">
        <v>0</v>
      </c>
      <c r="G37" s="24">
        <v>0</v>
      </c>
      <c r="H37" s="24">
        <v>0</v>
      </c>
      <c r="I37" s="24">
        <f>0</f>
        <v>0</v>
      </c>
      <c r="J37" s="24">
        <f t="shared" ref="J37:J40" si="8">E37</f>
        <v>100</v>
      </c>
      <c r="K37" s="127">
        <f t="shared" si="7"/>
        <v>100</v>
      </c>
      <c r="L37" s="11"/>
      <c r="M37" s="11"/>
      <c r="N37" s="26"/>
      <c r="O37" s="21"/>
    </row>
    <row r="38" spans="1:15" s="12" customFormat="1" ht="11.5" x14ac:dyDescent="0.25">
      <c r="A38" s="91" t="s">
        <v>60</v>
      </c>
      <c r="B38" s="136" t="s">
        <v>143</v>
      </c>
      <c r="C38" s="181" t="s">
        <v>13</v>
      </c>
      <c r="D38" s="181">
        <v>1</v>
      </c>
      <c r="E38" s="182">
        <v>100</v>
      </c>
      <c r="F38" s="125">
        <v>0</v>
      </c>
      <c r="G38" s="24">
        <v>0</v>
      </c>
      <c r="H38" s="24">
        <v>0</v>
      </c>
      <c r="I38" s="24">
        <f>0</f>
        <v>0</v>
      </c>
      <c r="J38" s="166">
        <f t="shared" si="8"/>
        <v>100</v>
      </c>
      <c r="K38" s="78">
        <f t="shared" si="7"/>
        <v>100</v>
      </c>
      <c r="L38" s="11"/>
      <c r="M38" s="11"/>
      <c r="N38" s="26"/>
      <c r="O38" s="21"/>
    </row>
    <row r="39" spans="1:15" s="12" customFormat="1" ht="11.5" x14ac:dyDescent="0.25">
      <c r="A39" s="91" t="s">
        <v>61</v>
      </c>
      <c r="B39" s="136" t="s">
        <v>77</v>
      </c>
      <c r="C39" s="181" t="s">
        <v>96</v>
      </c>
      <c r="D39" s="181">
        <v>1</v>
      </c>
      <c r="E39" s="182">
        <v>170</v>
      </c>
      <c r="F39" s="125">
        <v>0</v>
      </c>
      <c r="G39" s="24">
        <v>0</v>
      </c>
      <c r="H39" s="24">
        <v>0</v>
      </c>
      <c r="I39" s="24">
        <f>0</f>
        <v>0</v>
      </c>
      <c r="J39" s="166">
        <f t="shared" si="8"/>
        <v>170</v>
      </c>
      <c r="K39" s="78">
        <f t="shared" si="7"/>
        <v>170</v>
      </c>
      <c r="L39" s="11"/>
      <c r="M39" s="11"/>
      <c r="N39" s="26"/>
      <c r="O39" s="21"/>
    </row>
    <row r="40" spans="1:15" s="12" customFormat="1" ht="11.5" x14ac:dyDescent="0.25">
      <c r="A40" s="91" t="s">
        <v>62</v>
      </c>
      <c r="B40" s="136" t="s">
        <v>78</v>
      </c>
      <c r="C40" s="181" t="s">
        <v>96</v>
      </c>
      <c r="D40" s="181">
        <v>1</v>
      </c>
      <c r="E40" s="182">
        <v>1710</v>
      </c>
      <c r="F40" s="125">
        <v>0</v>
      </c>
      <c r="G40" s="24">
        <v>0</v>
      </c>
      <c r="H40" s="24">
        <v>0</v>
      </c>
      <c r="I40" s="24">
        <f>0</f>
        <v>0</v>
      </c>
      <c r="J40" s="166">
        <f t="shared" si="8"/>
        <v>1710</v>
      </c>
      <c r="K40" s="78">
        <f t="shared" si="7"/>
        <v>1710</v>
      </c>
      <c r="L40" s="11"/>
      <c r="M40" s="11"/>
      <c r="N40" s="26"/>
      <c r="O40" s="21"/>
    </row>
    <row r="41" spans="1:15" s="12" customFormat="1" ht="11.5" x14ac:dyDescent="0.25">
      <c r="A41" s="91"/>
      <c r="B41" s="183" t="s">
        <v>95</v>
      </c>
      <c r="C41" s="181"/>
      <c r="D41" s="184"/>
      <c r="E41" s="205"/>
      <c r="F41" s="206">
        <f>ROUND(SUM(F28:F40),0)</f>
        <v>131851</v>
      </c>
      <c r="G41" s="206">
        <f t="shared" ref="G41:K41" si="9">ROUND(SUM(G28:G40),0)</f>
        <v>6890</v>
      </c>
      <c r="H41" s="206">
        <f t="shared" si="9"/>
        <v>73405</v>
      </c>
      <c r="I41" s="206">
        <f t="shared" si="9"/>
        <v>0</v>
      </c>
      <c r="J41" s="206">
        <f t="shared" si="9"/>
        <v>2645</v>
      </c>
      <c r="K41" s="270">
        <f t="shared" si="9"/>
        <v>214791</v>
      </c>
      <c r="L41" s="11"/>
      <c r="M41" s="11"/>
      <c r="N41" s="26"/>
      <c r="O41" s="21"/>
    </row>
    <row r="42" spans="1:15" s="12" customFormat="1" ht="13.15" customHeight="1" thickBot="1" x14ac:dyDescent="0.3">
      <c r="A42" s="80"/>
      <c r="B42" s="81" t="s">
        <v>12</v>
      </c>
      <c r="C42" s="82"/>
      <c r="D42" s="85"/>
      <c r="E42" s="85"/>
      <c r="F42" s="124">
        <f>SUM(F14,F16,F19,F22,F26,F41)</f>
        <v>300099</v>
      </c>
      <c r="G42" s="124">
        <f t="shared" ref="G42:K42" si="10">SUM(G14,G16,G19,G22,G26,G41)</f>
        <v>21389</v>
      </c>
      <c r="H42" s="124">
        <f t="shared" si="10"/>
        <v>206300</v>
      </c>
      <c r="I42" s="124">
        <f t="shared" si="10"/>
        <v>0</v>
      </c>
      <c r="J42" s="124">
        <f t="shared" si="10"/>
        <v>2645</v>
      </c>
      <c r="K42" s="196">
        <f t="shared" si="10"/>
        <v>530433</v>
      </c>
      <c r="L42" s="11"/>
      <c r="M42" s="28">
        <f>SUM(F42:J42)</f>
        <v>530433</v>
      </c>
      <c r="N42" s="11"/>
    </row>
    <row r="43" spans="1:15" s="12" customFormat="1" ht="13.15" customHeight="1" x14ac:dyDescent="0.25">
      <c r="A43" s="20"/>
      <c r="B43" s="147"/>
      <c r="C43" s="74"/>
      <c r="D43" s="148"/>
      <c r="E43" s="148"/>
      <c r="F43" s="149"/>
      <c r="G43" s="149"/>
      <c r="H43" s="149"/>
      <c r="I43" s="149"/>
      <c r="J43" s="149"/>
      <c r="K43" s="149"/>
      <c r="L43" s="11"/>
      <c r="M43" s="28"/>
      <c r="N43" s="11"/>
    </row>
    <row r="44" spans="1:15" s="12" customFormat="1" ht="13.15" customHeight="1" x14ac:dyDescent="0.25">
      <c r="A44" s="20"/>
      <c r="B44" s="147"/>
      <c r="C44" s="74"/>
      <c r="D44" s="148"/>
      <c r="E44" s="148"/>
      <c r="F44" s="149"/>
      <c r="G44" s="149"/>
      <c r="H44" s="149"/>
      <c r="I44" s="149"/>
      <c r="J44" s="149"/>
      <c r="K44" s="149">
        <f>'[2]UAT MOGOSOAIA'!$H$23+'[2]UAT MOGOSOAIA'!$H$86+'[2]UAT MOGOSOAIA'!$H$89+'[2]UAT MOGOSOAIA'!$H$101+'[2]UAT MOGOSOAIA'!$H$104+'[2]UAT MOGOSOAIA'!$F$114+'[2]UAT MOGOSOAIA'!$F$115+'[2]UAT MOGOSOAIA'!$F$116+'[2]UAT MOGOSOAIA'!$F$117+'[2]UAT MOGOSOAIA'!$F$118</f>
        <v>58320</v>
      </c>
      <c r="L44" s="11"/>
      <c r="M44" s="28"/>
      <c r="N44" s="11"/>
    </row>
    <row r="45" spans="1:15" s="12" customFormat="1" ht="13.15" customHeight="1" x14ac:dyDescent="0.25">
      <c r="A45" s="20"/>
      <c r="B45" s="147"/>
      <c r="C45" s="74"/>
      <c r="D45" s="148"/>
      <c r="E45" s="148"/>
      <c r="F45" s="207">
        <f>F41+F22+F26</f>
        <v>295099</v>
      </c>
      <c r="G45" s="207">
        <f>G41+G22+G26</f>
        <v>20564</v>
      </c>
      <c r="H45" s="207">
        <f>H41+H22+H26</f>
        <v>200800</v>
      </c>
      <c r="I45" s="207">
        <f>I41+I22+I26</f>
        <v>0</v>
      </c>
      <c r="J45" s="207"/>
      <c r="K45" s="207">
        <f>F45+G45+H45</f>
        <v>516463</v>
      </c>
      <c r="L45" s="11"/>
      <c r="M45" s="28"/>
      <c r="N45" s="11"/>
    </row>
    <row r="46" spans="1:15" s="12" customFormat="1" ht="13.15" customHeight="1" x14ac:dyDescent="0.25">
      <c r="A46" s="20"/>
      <c r="B46" s="147"/>
      <c r="C46" s="74"/>
      <c r="D46" s="148"/>
      <c r="E46" s="148"/>
      <c r="F46" s="203">
        <f>[4]GA2!$C$23</f>
        <v>295098.7</v>
      </c>
      <c r="G46" s="203">
        <f>[4]GA2!$E$23</f>
        <v>21389.084999999999</v>
      </c>
      <c r="H46" s="203">
        <f>[4]GA2!$D$23</f>
        <v>206299.75000000003</v>
      </c>
      <c r="I46" s="149"/>
      <c r="J46" s="149"/>
      <c r="K46" s="150">
        <f>[4]GA2!$E$24</f>
        <v>522787.53500000009</v>
      </c>
      <c r="L46" s="11"/>
      <c r="M46" s="28"/>
      <c r="N46" s="11"/>
    </row>
    <row r="47" spans="1:15" s="12" customFormat="1" ht="13.15" customHeight="1" x14ac:dyDescent="0.25">
      <c r="A47" s="20"/>
      <c r="B47" s="147"/>
      <c r="C47" s="74"/>
      <c r="D47" s="148"/>
      <c r="E47" s="148"/>
      <c r="F47" s="149"/>
      <c r="G47" s="149"/>
      <c r="H47" s="149"/>
      <c r="I47" s="149"/>
      <c r="J47" s="149"/>
      <c r="K47" s="149"/>
      <c r="L47" s="11"/>
      <c r="M47" s="28"/>
      <c r="N47" s="11"/>
    </row>
    <row r="48" spans="1:15" s="12" customFormat="1" ht="13.15" customHeight="1" x14ac:dyDescent="0.25">
      <c r="A48" s="20"/>
      <c r="B48" s="147"/>
      <c r="C48" s="74"/>
      <c r="D48" s="148"/>
      <c r="E48" s="148"/>
      <c r="F48" s="149"/>
      <c r="G48" s="149"/>
      <c r="H48" s="149"/>
      <c r="I48" s="149"/>
      <c r="J48" s="149"/>
      <c r="K48" s="149"/>
      <c r="L48" s="11"/>
      <c r="M48" s="28"/>
      <c r="N48" s="11"/>
    </row>
    <row r="49" spans="1:17" s="12" customFormat="1" ht="13.15" customHeight="1" x14ac:dyDescent="0.25">
      <c r="A49" s="20"/>
      <c r="B49" s="17"/>
      <c r="C49" s="74"/>
      <c r="D49" s="84"/>
      <c r="E49" s="148"/>
      <c r="F49" s="98"/>
      <c r="G49" s="98"/>
      <c r="H49" s="98"/>
      <c r="I49" s="99"/>
      <c r="J49" s="99"/>
      <c r="K49" s="98"/>
      <c r="L49" s="11"/>
      <c r="M49" s="11"/>
      <c r="N49" s="11"/>
    </row>
    <row r="50" spans="1:17" s="1" customFormat="1" ht="14.25" customHeight="1" x14ac:dyDescent="0.3">
      <c r="A50" s="2"/>
      <c r="B50" s="151" t="s">
        <v>69</v>
      </c>
      <c r="C50" s="4"/>
      <c r="D50" s="4"/>
      <c r="E50" s="99"/>
      <c r="F50" s="99"/>
      <c r="G50" s="99"/>
      <c r="H50" s="99"/>
      <c r="I50" s="99"/>
      <c r="J50" s="99"/>
      <c r="K50" s="99"/>
      <c r="L50" s="13"/>
      <c r="O50"/>
      <c r="P50"/>
      <c r="Q50"/>
    </row>
    <row r="51" spans="1:17" s="1" customFormat="1" ht="14.25" customHeight="1" x14ac:dyDescent="0.25">
      <c r="A51" s="79" t="s">
        <v>24</v>
      </c>
      <c r="B51" s="16" t="s">
        <v>74</v>
      </c>
      <c r="C51" s="73" t="s">
        <v>13</v>
      </c>
      <c r="D51" s="30">
        <v>1</v>
      </c>
      <c r="E51" s="30">
        <v>3000</v>
      </c>
      <c r="F51" s="96">
        <f>D51*E51</f>
        <v>3000</v>
      </c>
      <c r="G51" s="96">
        <v>0</v>
      </c>
      <c r="H51" s="96">
        <v>0</v>
      </c>
      <c r="I51" s="96">
        <f>0</f>
        <v>0</v>
      </c>
      <c r="J51" s="96">
        <f>0</f>
        <v>0</v>
      </c>
      <c r="K51" s="97">
        <f>F51+G51+H51+I51+J51</f>
        <v>3000</v>
      </c>
      <c r="L51" s="13"/>
      <c r="O51"/>
      <c r="P51"/>
      <c r="Q51"/>
    </row>
    <row r="52" spans="1:17" s="1" customFormat="1" ht="14.25" customHeight="1" x14ac:dyDescent="0.25">
      <c r="A52" s="2"/>
      <c r="B52" s="3"/>
      <c r="C52" s="4"/>
      <c r="D52" s="4"/>
      <c r="E52" s="4"/>
      <c r="F52" s="4"/>
      <c r="G52" s="4"/>
      <c r="H52" s="4"/>
      <c r="I52" s="4"/>
      <c r="J52" s="4"/>
      <c r="K52" s="4"/>
      <c r="L52" s="13"/>
      <c r="O52"/>
      <c r="P52"/>
      <c r="Q52"/>
    </row>
    <row r="53" spans="1:17" s="1" customFormat="1" ht="14.25" customHeight="1" x14ac:dyDescent="0.25">
      <c r="A53" s="220" t="s">
        <v>203</v>
      </c>
      <c r="B53" s="221" t="s">
        <v>204</v>
      </c>
      <c r="C53" s="222"/>
      <c r="D53" s="222"/>
      <c r="E53" s="222"/>
      <c r="F53" s="222"/>
      <c r="G53" s="223"/>
      <c r="H53" s="222"/>
      <c r="I53" s="222"/>
      <c r="J53" s="222"/>
      <c r="K53" s="224"/>
      <c r="L53" s="13"/>
      <c r="O53"/>
      <c r="P53"/>
      <c r="Q53"/>
    </row>
    <row r="54" spans="1:17" s="1" customFormat="1" ht="14.25" customHeight="1" x14ac:dyDescent="0.25">
      <c r="A54" s="224"/>
      <c r="B54" s="178" t="s">
        <v>206</v>
      </c>
      <c r="C54" s="176"/>
      <c r="D54" s="176"/>
      <c r="E54" s="176"/>
      <c r="F54" s="176"/>
      <c r="G54" s="225"/>
      <c r="H54" s="176"/>
      <c r="I54" s="176"/>
      <c r="J54" s="176"/>
      <c r="K54" s="176">
        <v>1500</v>
      </c>
      <c r="L54" s="13"/>
      <c r="O54"/>
      <c r="P54"/>
      <c r="Q54"/>
    </row>
    <row r="55" spans="1:17" s="1" customFormat="1" ht="14.25" customHeight="1" x14ac:dyDescent="0.25">
      <c r="A55" s="2"/>
      <c r="B55" s="3"/>
      <c r="C55" s="4"/>
      <c r="D55" s="4"/>
      <c r="E55" s="4"/>
      <c r="F55" s="4"/>
      <c r="G55" s="4"/>
      <c r="H55" s="4"/>
      <c r="I55" s="4"/>
      <c r="J55" s="4"/>
      <c r="K55" s="4"/>
      <c r="L55" s="13"/>
      <c r="O55"/>
      <c r="P55"/>
      <c r="Q55"/>
    </row>
    <row r="56" spans="1:17" s="1" customFormat="1" ht="14.25" customHeight="1" x14ac:dyDescent="0.25">
      <c r="A56" s="2"/>
      <c r="B56" s="3"/>
      <c r="C56" s="4"/>
      <c r="D56" s="4"/>
      <c r="E56" s="4"/>
      <c r="F56" s="4"/>
      <c r="G56" s="4"/>
      <c r="H56" s="4"/>
      <c r="I56" s="4"/>
      <c r="J56" s="4"/>
      <c r="K56" s="4"/>
      <c r="L56" s="13"/>
      <c r="O56"/>
      <c r="P56"/>
      <c r="Q56"/>
    </row>
    <row r="57" spans="1:17" s="1" customFormat="1" ht="14.25" customHeight="1" x14ac:dyDescent="0.25">
      <c r="A57" s="2"/>
      <c r="B57" s="3"/>
      <c r="C57" s="4"/>
      <c r="D57" s="4"/>
      <c r="E57" s="4"/>
      <c r="F57" s="4"/>
      <c r="G57" s="4"/>
      <c r="H57" s="4"/>
      <c r="I57" s="4"/>
      <c r="J57" s="4"/>
      <c r="K57" s="4"/>
      <c r="L57" s="13"/>
      <c r="O57"/>
      <c r="P57"/>
      <c r="Q57"/>
    </row>
    <row r="58" spans="1:17" s="1" customFormat="1" ht="14.25" customHeight="1" x14ac:dyDescent="0.25">
      <c r="A58" s="2"/>
      <c r="B58" s="3"/>
      <c r="C58" s="4"/>
      <c r="D58" s="4"/>
      <c r="E58" s="4"/>
      <c r="F58" s="4"/>
      <c r="G58" s="4"/>
      <c r="H58" s="4"/>
      <c r="I58" s="4"/>
      <c r="J58" s="4"/>
      <c r="K58" s="4"/>
      <c r="L58" s="13"/>
      <c r="O58"/>
      <c r="P58"/>
      <c r="Q58"/>
    </row>
    <row r="59" spans="1:17" s="1" customFormat="1" ht="14.25" customHeight="1" x14ac:dyDescent="0.25">
      <c r="A59" s="2"/>
      <c r="B59" s="3"/>
      <c r="C59" s="4"/>
      <c r="D59" s="4"/>
      <c r="E59" s="4"/>
      <c r="F59" s="4"/>
      <c r="G59" s="4"/>
      <c r="H59" s="4"/>
      <c r="I59" s="4"/>
      <c r="J59" s="4"/>
      <c r="K59" s="4"/>
      <c r="L59" s="13"/>
      <c r="O59"/>
      <c r="P59"/>
      <c r="Q59"/>
    </row>
    <row r="60" spans="1:17" s="1" customFormat="1" ht="14.25" customHeight="1" x14ac:dyDescent="0.25">
      <c r="A60" s="2"/>
      <c r="B60" s="3"/>
      <c r="C60" s="4"/>
      <c r="D60" s="4"/>
      <c r="E60" s="4"/>
      <c r="F60" s="4"/>
      <c r="G60" s="4"/>
      <c r="H60" s="4"/>
      <c r="I60" s="4"/>
      <c r="J60" s="4"/>
      <c r="K60" s="4"/>
      <c r="L60" s="13"/>
      <c r="O60"/>
      <c r="P60"/>
      <c r="Q60"/>
    </row>
    <row r="61" spans="1:17" s="1" customFormat="1" ht="14.25" customHeight="1" x14ac:dyDescent="0.25">
      <c r="A61" s="2"/>
      <c r="B61" s="3"/>
      <c r="C61" s="4"/>
      <c r="D61" s="4"/>
      <c r="E61" s="4"/>
      <c r="F61" s="4"/>
      <c r="G61" s="4"/>
      <c r="H61" s="4"/>
      <c r="I61" s="4"/>
      <c r="J61" s="4"/>
      <c r="K61" s="4"/>
      <c r="L61" s="13"/>
      <c r="O61"/>
      <c r="P61"/>
      <c r="Q61"/>
    </row>
    <row r="62" spans="1:17" s="1" customFormat="1" ht="14.25" customHeight="1" x14ac:dyDescent="0.25">
      <c r="A62" s="2"/>
      <c r="B62" s="3"/>
      <c r="C62" s="4"/>
      <c r="D62" s="4"/>
      <c r="E62" s="4"/>
      <c r="F62" s="4"/>
      <c r="G62" s="4"/>
      <c r="H62" s="4"/>
      <c r="I62" s="4"/>
      <c r="J62" s="4"/>
      <c r="K62" s="4"/>
      <c r="L62" s="13"/>
      <c r="O62"/>
      <c r="P62"/>
      <c r="Q62"/>
    </row>
    <row r="63" spans="1:17" s="1" customFormat="1" ht="14.25" customHeight="1" x14ac:dyDescent="0.25">
      <c r="A63" s="2"/>
      <c r="B63" s="3"/>
      <c r="C63" s="4"/>
      <c r="D63" s="4"/>
      <c r="E63" s="4"/>
      <c r="F63" s="4"/>
      <c r="G63" s="4"/>
      <c r="H63" s="4"/>
      <c r="I63" s="4"/>
      <c r="J63" s="4"/>
      <c r="K63" s="4"/>
      <c r="L63" s="13"/>
      <c r="O63"/>
      <c r="P63"/>
      <c r="Q63"/>
    </row>
    <row r="64" spans="1:17" s="1" customFormat="1" ht="14.25" customHeight="1" x14ac:dyDescent="0.25">
      <c r="A64" s="2"/>
      <c r="B64" s="3"/>
      <c r="C64" s="4"/>
      <c r="D64" s="4"/>
      <c r="E64" s="4"/>
      <c r="F64" s="4"/>
      <c r="G64" s="4"/>
      <c r="H64" s="4"/>
      <c r="I64" s="4"/>
      <c r="J64" s="4"/>
      <c r="K64" s="4"/>
      <c r="L64" s="13"/>
      <c r="O64"/>
      <c r="P64"/>
      <c r="Q64"/>
    </row>
    <row r="65" spans="1:17" s="1" customFormat="1" ht="14.25" customHeight="1" x14ac:dyDescent="0.25">
      <c r="A65" s="2"/>
      <c r="B65" s="3"/>
      <c r="C65" s="4"/>
      <c r="D65" s="4"/>
      <c r="E65" s="4"/>
      <c r="F65" s="4"/>
      <c r="G65" s="4"/>
      <c r="H65" s="4"/>
      <c r="I65" s="4"/>
      <c r="J65" s="4"/>
      <c r="K65" s="4"/>
      <c r="L65" s="13"/>
      <c r="O65"/>
      <c r="P65"/>
      <c r="Q65"/>
    </row>
    <row r="66" spans="1:17" s="1" customFormat="1" ht="14.25" customHeight="1" x14ac:dyDescent="0.25">
      <c r="A66" s="2"/>
      <c r="B66" s="3"/>
      <c r="C66" s="4"/>
      <c r="D66" s="4"/>
      <c r="E66" s="4"/>
      <c r="F66" s="4"/>
      <c r="G66" s="4"/>
      <c r="H66" s="4"/>
      <c r="I66" s="4"/>
      <c r="J66" s="4"/>
      <c r="K66" s="4"/>
      <c r="L66" s="13"/>
      <c r="O66"/>
      <c r="P66"/>
      <c r="Q66"/>
    </row>
    <row r="67" spans="1:17" s="1" customFormat="1" ht="14.25" customHeight="1" x14ac:dyDescent="0.25">
      <c r="A67" s="2"/>
      <c r="B67" s="3"/>
      <c r="C67" s="4"/>
      <c r="D67" s="4"/>
      <c r="E67" s="4"/>
      <c r="F67" s="4"/>
      <c r="G67" s="4"/>
      <c r="H67" s="4"/>
      <c r="I67" s="4"/>
      <c r="J67" s="4"/>
      <c r="K67" s="4"/>
      <c r="L67" s="13"/>
      <c r="O67"/>
      <c r="P67"/>
      <c r="Q67"/>
    </row>
    <row r="68" spans="1:17" s="1" customFormat="1" ht="14.25" customHeight="1" x14ac:dyDescent="0.25">
      <c r="A68" s="2"/>
      <c r="B68" s="3"/>
      <c r="C68" s="4"/>
      <c r="D68" s="4"/>
      <c r="E68" s="4"/>
      <c r="F68" s="4"/>
      <c r="G68" s="4"/>
      <c r="H68" s="4"/>
      <c r="I68" s="4"/>
      <c r="J68" s="4"/>
      <c r="K68" s="4"/>
      <c r="L68" s="13"/>
      <c r="O68"/>
      <c r="P68"/>
      <c r="Q68"/>
    </row>
    <row r="69" spans="1:17" s="1" customFormat="1" ht="14.25" customHeight="1" x14ac:dyDescent="0.25">
      <c r="A69" s="2"/>
      <c r="B69" s="3"/>
      <c r="C69" s="4"/>
      <c r="D69" s="4"/>
      <c r="E69" s="4"/>
      <c r="F69" s="4"/>
      <c r="G69" s="4"/>
      <c r="H69" s="4"/>
      <c r="I69" s="4"/>
      <c r="J69" s="4"/>
      <c r="K69" s="4"/>
      <c r="L69" s="13"/>
      <c r="O69"/>
      <c r="P69"/>
      <c r="Q69"/>
    </row>
    <row r="70" spans="1:17" s="1" customFormat="1" ht="14.25" customHeight="1" x14ac:dyDescent="0.25">
      <c r="A70" s="2"/>
      <c r="B70" s="3"/>
      <c r="C70" s="4"/>
      <c r="D70" s="4"/>
      <c r="E70" s="4"/>
      <c r="F70" s="4"/>
      <c r="G70" s="4"/>
      <c r="H70" s="4"/>
      <c r="I70" s="4"/>
      <c r="J70" s="4"/>
      <c r="K70" s="4"/>
      <c r="L70" s="13"/>
      <c r="O70"/>
      <c r="P70"/>
      <c r="Q70"/>
    </row>
    <row r="71" spans="1:17" s="1" customFormat="1" ht="14.25" customHeight="1" x14ac:dyDescent="0.25">
      <c r="A71" s="2"/>
      <c r="B71" s="3"/>
      <c r="C71" s="4"/>
      <c r="D71" s="4"/>
      <c r="E71" s="4"/>
      <c r="F71" s="4"/>
      <c r="G71" s="4"/>
      <c r="H71" s="4"/>
      <c r="I71" s="4"/>
      <c r="J71" s="4"/>
      <c r="K71" s="4"/>
      <c r="L71" s="13"/>
      <c r="O71"/>
      <c r="P71"/>
      <c r="Q71"/>
    </row>
    <row r="72" spans="1:17" s="1" customFormat="1" ht="14.25" customHeight="1" x14ac:dyDescent="0.25">
      <c r="A72" s="2"/>
      <c r="B72" s="3"/>
      <c r="C72" s="4"/>
      <c r="D72" s="4"/>
      <c r="E72" s="4"/>
      <c r="F72" s="4"/>
      <c r="G72" s="4"/>
      <c r="H72" s="4"/>
      <c r="I72" s="4"/>
      <c r="J72" s="4"/>
      <c r="K72" s="4"/>
      <c r="L72" s="13"/>
      <c r="O72"/>
      <c r="P72"/>
      <c r="Q72"/>
    </row>
    <row r="73" spans="1:17" s="1" customFormat="1" ht="14.25" customHeight="1" x14ac:dyDescent="0.25">
      <c r="A73" s="2"/>
      <c r="B73" s="3"/>
      <c r="C73" s="4"/>
      <c r="D73" s="4"/>
      <c r="E73" s="4"/>
      <c r="F73" s="4"/>
      <c r="G73" s="4"/>
      <c r="H73" s="4"/>
      <c r="I73" s="4"/>
      <c r="J73" s="4"/>
      <c r="K73" s="4"/>
      <c r="L73" s="13"/>
      <c r="O73"/>
      <c r="P73"/>
      <c r="Q73"/>
    </row>
    <row r="74" spans="1:17" s="1" customFormat="1" ht="14.25" customHeight="1" x14ac:dyDescent="0.25">
      <c r="A74" s="2"/>
      <c r="B74" s="3"/>
      <c r="C74" s="4"/>
      <c r="D74" s="4"/>
      <c r="E74" s="4"/>
      <c r="F74" s="4"/>
      <c r="G74" s="4"/>
      <c r="H74" s="4"/>
      <c r="I74" s="4"/>
      <c r="J74" s="4"/>
      <c r="K74" s="4"/>
      <c r="L74" s="13"/>
      <c r="O74"/>
      <c r="P74"/>
      <c r="Q74"/>
    </row>
    <row r="75" spans="1:17" s="1" customFormat="1" ht="14.25" customHeight="1" x14ac:dyDescent="0.25">
      <c r="A75" s="2"/>
      <c r="B75" s="3"/>
      <c r="C75" s="4"/>
      <c r="D75" s="4"/>
      <c r="E75" s="4"/>
      <c r="F75" s="4"/>
      <c r="G75" s="4"/>
      <c r="H75" s="4"/>
      <c r="I75" s="4"/>
      <c r="J75" s="4"/>
      <c r="K75" s="4"/>
      <c r="L75" s="13"/>
      <c r="O75"/>
      <c r="P75"/>
      <c r="Q75"/>
    </row>
    <row r="76" spans="1:17" s="1" customFormat="1" ht="14.25" customHeight="1" x14ac:dyDescent="0.25">
      <c r="A76" s="2"/>
      <c r="B76" s="3"/>
      <c r="C76" s="4"/>
      <c r="D76" s="4"/>
      <c r="E76" s="4"/>
      <c r="F76" s="4"/>
      <c r="G76" s="4"/>
      <c r="H76" s="4"/>
      <c r="I76" s="4"/>
      <c r="J76" s="4"/>
      <c r="K76" s="4"/>
      <c r="L76" s="13"/>
      <c r="O76"/>
      <c r="P76"/>
      <c r="Q76"/>
    </row>
    <row r="77" spans="1:17" s="1" customFormat="1" ht="14.25" customHeight="1" x14ac:dyDescent="0.25">
      <c r="A77" s="2"/>
      <c r="B77" s="3"/>
      <c r="C77" s="4"/>
      <c r="D77" s="4"/>
      <c r="E77" s="4"/>
      <c r="F77" s="4"/>
      <c r="G77" s="4"/>
      <c r="H77" s="4"/>
      <c r="I77" s="4"/>
      <c r="J77" s="4"/>
      <c r="K77" s="4"/>
      <c r="L77" s="13"/>
      <c r="O77"/>
      <c r="P77"/>
      <c r="Q77"/>
    </row>
    <row r="78" spans="1:17" s="1" customFormat="1" ht="14.25" customHeight="1" x14ac:dyDescent="0.25">
      <c r="A78" s="2"/>
      <c r="B78" s="3"/>
      <c r="C78" s="4"/>
      <c r="D78" s="4"/>
      <c r="E78" s="4"/>
      <c r="F78" s="4"/>
      <c r="G78" s="4"/>
      <c r="H78" s="4"/>
      <c r="I78" s="4"/>
      <c r="J78" s="4"/>
      <c r="K78" s="4"/>
      <c r="L78" s="13"/>
      <c r="O78"/>
      <c r="P78"/>
      <c r="Q78"/>
    </row>
    <row r="79" spans="1:17" s="1" customFormat="1" ht="14.25" customHeight="1" x14ac:dyDescent="0.25">
      <c r="A79" s="2"/>
      <c r="B79" s="3"/>
      <c r="C79" s="4"/>
      <c r="D79" s="4"/>
      <c r="E79" s="4"/>
      <c r="F79" s="4"/>
      <c r="G79" s="4"/>
      <c r="H79" s="4"/>
      <c r="I79" s="4"/>
      <c r="J79" s="4"/>
      <c r="K79" s="4"/>
      <c r="L79" s="13"/>
      <c r="O79"/>
      <c r="P79"/>
      <c r="Q79"/>
    </row>
    <row r="80" spans="1:17" s="1" customFormat="1" ht="14.25" customHeight="1" x14ac:dyDescent="0.25">
      <c r="A80" s="2"/>
      <c r="B80" s="3"/>
      <c r="C80" s="4"/>
      <c r="D80" s="4"/>
      <c r="E80" s="4"/>
      <c r="F80" s="4"/>
      <c r="G80" s="4"/>
      <c r="H80" s="4"/>
      <c r="I80" s="4"/>
      <c r="J80" s="4"/>
      <c r="K80" s="4"/>
      <c r="L80" s="13"/>
      <c r="O80"/>
      <c r="P80"/>
      <c r="Q80"/>
    </row>
    <row r="81" spans="1:17" s="1" customFormat="1" ht="14.25" customHeight="1" x14ac:dyDescent="0.25">
      <c r="A81" s="2"/>
      <c r="B81" s="3"/>
      <c r="C81" s="4"/>
      <c r="D81" s="4"/>
      <c r="E81" s="4"/>
      <c r="F81" s="4"/>
      <c r="G81" s="4"/>
      <c r="H81" s="4"/>
      <c r="I81" s="4"/>
      <c r="J81" s="4"/>
      <c r="K81" s="4"/>
      <c r="L81" s="13"/>
      <c r="O81"/>
      <c r="P81"/>
      <c r="Q81"/>
    </row>
    <row r="82" spans="1:17" s="1" customFormat="1" ht="14.25" customHeight="1" x14ac:dyDescent="0.25">
      <c r="A82" s="2"/>
      <c r="B82" s="3"/>
      <c r="C82" s="4"/>
      <c r="D82" s="4"/>
      <c r="E82" s="4"/>
      <c r="F82" s="4"/>
      <c r="G82" s="4"/>
      <c r="H82" s="4"/>
      <c r="I82" s="4"/>
      <c r="J82" s="4"/>
      <c r="K82" s="4"/>
      <c r="L82" s="13"/>
      <c r="O82"/>
      <c r="P82"/>
      <c r="Q82"/>
    </row>
    <row r="83" spans="1:17" s="1" customFormat="1" ht="14.25" customHeight="1" x14ac:dyDescent="0.25">
      <c r="A83" s="2"/>
      <c r="B83" s="3"/>
      <c r="C83" s="4"/>
      <c r="D83" s="4"/>
      <c r="E83" s="4"/>
      <c r="F83" s="4"/>
      <c r="G83" s="4"/>
      <c r="H83" s="4"/>
      <c r="I83" s="4"/>
      <c r="J83" s="4"/>
      <c r="K83" s="4"/>
      <c r="L83" s="13"/>
      <c r="O83"/>
      <c r="P83"/>
      <c r="Q83"/>
    </row>
    <row r="84" spans="1:17" s="1" customFormat="1" ht="14.25" customHeight="1" x14ac:dyDescent="0.25">
      <c r="A84" s="2"/>
      <c r="B84" s="3"/>
      <c r="C84" s="4"/>
      <c r="D84" s="4"/>
      <c r="E84" s="4"/>
      <c r="F84" s="4"/>
      <c r="G84" s="4"/>
      <c r="H84" s="4"/>
      <c r="I84" s="4"/>
      <c r="J84" s="4"/>
      <c r="K84" s="4"/>
      <c r="L84" s="13"/>
      <c r="O84"/>
      <c r="P84"/>
      <c r="Q84"/>
    </row>
    <row r="85" spans="1:17" s="1" customFormat="1" ht="14.25" customHeight="1" x14ac:dyDescent="0.25">
      <c r="A85" s="2"/>
      <c r="B85" s="3"/>
      <c r="C85" s="4"/>
      <c r="D85" s="4"/>
      <c r="E85" s="4"/>
      <c r="F85" s="4"/>
      <c r="G85" s="4"/>
      <c r="H85" s="4"/>
      <c r="I85" s="4"/>
      <c r="J85" s="4"/>
      <c r="K85" s="4"/>
      <c r="L85" s="13"/>
      <c r="O85"/>
      <c r="P85"/>
      <c r="Q85"/>
    </row>
    <row r="86" spans="1:17" s="1" customFormat="1" ht="14.25" customHeight="1" x14ac:dyDescent="0.25">
      <c r="A86" s="2"/>
      <c r="B86" s="3"/>
      <c r="C86" s="4"/>
      <c r="D86" s="4"/>
      <c r="E86" s="4"/>
      <c r="F86" s="4"/>
      <c r="G86" s="4"/>
      <c r="H86" s="4"/>
      <c r="I86" s="4"/>
      <c r="J86" s="4"/>
      <c r="K86" s="4"/>
      <c r="L86" s="13"/>
      <c r="O86"/>
      <c r="P86"/>
      <c r="Q86"/>
    </row>
    <row r="87" spans="1:17" s="1" customFormat="1" ht="14.25" customHeight="1" x14ac:dyDescent="0.25">
      <c r="A87" s="2"/>
      <c r="B87" s="3"/>
      <c r="C87" s="4"/>
      <c r="D87" s="4"/>
      <c r="E87" s="4"/>
      <c r="F87" s="4"/>
      <c r="G87" s="4"/>
      <c r="H87" s="4"/>
      <c r="I87" s="4"/>
      <c r="J87" s="4"/>
      <c r="K87" s="4"/>
      <c r="L87" s="13"/>
      <c r="O87"/>
      <c r="P87"/>
      <c r="Q87"/>
    </row>
    <row r="88" spans="1:17" s="1" customFormat="1" ht="14.25" customHeight="1" x14ac:dyDescent="0.25">
      <c r="A88" s="2"/>
      <c r="B88" s="3"/>
      <c r="C88" s="4"/>
      <c r="D88" s="4"/>
      <c r="E88" s="4"/>
      <c r="F88" s="4"/>
      <c r="G88" s="4"/>
      <c r="H88" s="4"/>
      <c r="I88" s="4"/>
      <c r="J88" s="4"/>
      <c r="K88" s="4"/>
      <c r="L88" s="13"/>
      <c r="O88"/>
      <c r="P88"/>
      <c r="Q88"/>
    </row>
    <row r="89" spans="1:17" s="1" customFormat="1" ht="14.25" customHeight="1" x14ac:dyDescent="0.25">
      <c r="A89" s="2"/>
      <c r="B89" s="3"/>
      <c r="C89" s="4"/>
      <c r="D89" s="4"/>
      <c r="E89" s="4"/>
      <c r="F89" s="4"/>
      <c r="G89" s="4"/>
      <c r="H89" s="4"/>
      <c r="I89" s="4"/>
      <c r="J89" s="4"/>
      <c r="K89" s="4"/>
      <c r="L89" s="13"/>
      <c r="O89"/>
      <c r="P89"/>
      <c r="Q89"/>
    </row>
    <row r="90" spans="1:17" s="1" customFormat="1" ht="14.25" customHeight="1" x14ac:dyDescent="0.25">
      <c r="A90" s="2"/>
      <c r="B90" s="3"/>
      <c r="C90" s="4"/>
      <c r="D90" s="4"/>
      <c r="E90" s="4"/>
      <c r="F90" s="4"/>
      <c r="G90" s="4"/>
      <c r="H90" s="4"/>
      <c r="I90" s="4"/>
      <c r="J90" s="4"/>
      <c r="K90" s="4"/>
      <c r="L90" s="13"/>
      <c r="O90"/>
      <c r="P90"/>
      <c r="Q90"/>
    </row>
    <row r="91" spans="1:17" s="1" customFormat="1" ht="14.25" customHeight="1" x14ac:dyDescent="0.25">
      <c r="A91" s="2"/>
      <c r="B91" s="3"/>
      <c r="C91" s="4"/>
      <c r="D91" s="4"/>
      <c r="E91" s="4"/>
      <c r="F91" s="4"/>
      <c r="G91" s="4"/>
      <c r="H91" s="4"/>
      <c r="I91" s="4"/>
      <c r="J91" s="4"/>
      <c r="K91" s="4"/>
      <c r="L91" s="13"/>
      <c r="O91"/>
      <c r="P91"/>
      <c r="Q91"/>
    </row>
    <row r="92" spans="1:17" s="1" customFormat="1" ht="14.25" customHeight="1" x14ac:dyDescent="0.25">
      <c r="A92" s="2"/>
      <c r="B92" s="3"/>
      <c r="C92" s="4"/>
      <c r="D92" s="4"/>
      <c r="E92" s="4"/>
      <c r="F92" s="4"/>
      <c r="G92" s="4"/>
      <c r="H92" s="4"/>
      <c r="I92" s="4"/>
      <c r="J92" s="4"/>
      <c r="K92" s="4"/>
      <c r="L92" s="13"/>
      <c r="O92"/>
      <c r="P92"/>
      <c r="Q92"/>
    </row>
    <row r="93" spans="1:17" s="1" customFormat="1" ht="14.25" customHeight="1" x14ac:dyDescent="0.25">
      <c r="A93" s="2"/>
      <c r="B93" s="3"/>
      <c r="C93" s="4"/>
      <c r="D93" s="4"/>
      <c r="E93" s="4"/>
      <c r="F93" s="4"/>
      <c r="G93" s="4"/>
      <c r="H93" s="4"/>
      <c r="I93" s="4"/>
      <c r="J93" s="4"/>
      <c r="K93" s="4"/>
      <c r="L93" s="13"/>
      <c r="O93"/>
      <c r="P93"/>
      <c r="Q93"/>
    </row>
    <row r="94" spans="1:17" s="1" customFormat="1" ht="14.25" customHeight="1" x14ac:dyDescent="0.25">
      <c r="A94" s="2"/>
      <c r="B94" s="3"/>
      <c r="C94" s="4"/>
      <c r="D94" s="4"/>
      <c r="E94" s="4"/>
      <c r="F94" s="4"/>
      <c r="G94" s="4"/>
      <c r="H94" s="4"/>
      <c r="I94" s="4"/>
      <c r="J94" s="4"/>
      <c r="K94" s="4"/>
      <c r="L94" s="13"/>
      <c r="O94"/>
      <c r="P94"/>
      <c r="Q94"/>
    </row>
    <row r="95" spans="1:17" s="1" customFormat="1" ht="14.25" customHeight="1" x14ac:dyDescent="0.25">
      <c r="A95" s="2"/>
      <c r="B95" s="3"/>
      <c r="C95" s="4"/>
      <c r="D95" s="4"/>
      <c r="E95" s="4"/>
      <c r="F95" s="4"/>
      <c r="G95" s="4"/>
      <c r="H95" s="4"/>
      <c r="I95" s="4"/>
      <c r="J95" s="4"/>
      <c r="K95" s="4"/>
      <c r="L95" s="13"/>
      <c r="O95"/>
      <c r="P95"/>
      <c r="Q95"/>
    </row>
    <row r="96" spans="1:17" s="1" customFormat="1" ht="14.25" customHeight="1" x14ac:dyDescent="0.25">
      <c r="A96" s="2"/>
      <c r="B96" s="3"/>
      <c r="C96" s="4"/>
      <c r="D96" s="4"/>
      <c r="E96" s="4"/>
      <c r="F96" s="4"/>
      <c r="G96" s="4"/>
      <c r="H96" s="4"/>
      <c r="I96" s="4"/>
      <c r="J96" s="4"/>
      <c r="K96" s="4"/>
      <c r="L96" s="13"/>
      <c r="O96"/>
      <c r="P96"/>
      <c r="Q96"/>
    </row>
    <row r="97" spans="1:17" s="1" customFormat="1" ht="14.25" customHeight="1" x14ac:dyDescent="0.25">
      <c r="A97" s="2"/>
      <c r="B97" s="3"/>
      <c r="C97" s="4"/>
      <c r="D97" s="4"/>
      <c r="E97" s="4"/>
      <c r="F97" s="4"/>
      <c r="G97" s="4"/>
      <c r="H97" s="4"/>
      <c r="I97" s="4"/>
      <c r="J97" s="4"/>
      <c r="K97" s="4"/>
      <c r="L97" s="13"/>
      <c r="O97"/>
      <c r="P97"/>
      <c r="Q97"/>
    </row>
    <row r="98" spans="1:17" s="1" customFormat="1" ht="14.25" customHeight="1" x14ac:dyDescent="0.25">
      <c r="A98" s="2"/>
      <c r="B98" s="3"/>
      <c r="C98" s="4"/>
      <c r="D98" s="4"/>
      <c r="E98" s="4"/>
      <c r="F98" s="4"/>
      <c r="G98" s="4"/>
      <c r="H98" s="4"/>
      <c r="I98" s="4"/>
      <c r="J98" s="4"/>
      <c r="K98" s="4"/>
      <c r="L98" s="13"/>
      <c r="O98"/>
      <c r="P98"/>
      <c r="Q98"/>
    </row>
    <row r="99" spans="1:17" s="1" customFormat="1" ht="14.25" customHeight="1" x14ac:dyDescent="0.25">
      <c r="A99" s="2"/>
      <c r="B99" s="3"/>
      <c r="C99" s="4"/>
      <c r="D99" s="4"/>
      <c r="E99" s="4"/>
      <c r="F99" s="4"/>
      <c r="G99" s="4"/>
      <c r="H99" s="4"/>
      <c r="I99" s="4"/>
      <c r="J99" s="4"/>
      <c r="K99" s="4"/>
      <c r="L99" s="13"/>
      <c r="O99"/>
      <c r="P99"/>
      <c r="Q99"/>
    </row>
    <row r="100" spans="1:17" s="1" customFormat="1" ht="14.25" customHeight="1" x14ac:dyDescent="0.25">
      <c r="A100" s="2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13"/>
      <c r="O100"/>
      <c r="P100"/>
      <c r="Q100"/>
    </row>
    <row r="101" spans="1:17" s="1" customFormat="1" ht="14.25" customHeight="1" x14ac:dyDescent="0.25">
      <c r="A101" s="2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13"/>
      <c r="O101"/>
      <c r="P101"/>
      <c r="Q101"/>
    </row>
    <row r="102" spans="1:17" s="1" customFormat="1" ht="14.25" customHeight="1" x14ac:dyDescent="0.25">
      <c r="A102" s="2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13"/>
      <c r="O102"/>
      <c r="P102"/>
      <c r="Q102"/>
    </row>
    <row r="103" spans="1:17" s="1" customFormat="1" ht="14.25" customHeight="1" x14ac:dyDescent="0.25">
      <c r="A103" s="2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13"/>
      <c r="O103"/>
      <c r="P103"/>
      <c r="Q103"/>
    </row>
    <row r="104" spans="1:17" s="1" customFormat="1" ht="14.25" customHeight="1" x14ac:dyDescent="0.25">
      <c r="A104" s="2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13"/>
      <c r="O104"/>
      <c r="P104"/>
      <c r="Q104"/>
    </row>
    <row r="105" spans="1:17" s="1" customFormat="1" ht="14.25" customHeight="1" x14ac:dyDescent="0.25">
      <c r="A105" s="2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13"/>
      <c r="O105"/>
      <c r="P105"/>
      <c r="Q105"/>
    </row>
    <row r="106" spans="1:17" s="1" customFormat="1" ht="14.25" customHeight="1" x14ac:dyDescent="0.25">
      <c r="A106" s="2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13"/>
      <c r="O106"/>
      <c r="P106"/>
      <c r="Q106"/>
    </row>
    <row r="107" spans="1:17" s="1" customFormat="1" ht="14.25" customHeight="1" x14ac:dyDescent="0.25">
      <c r="A107" s="2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13"/>
      <c r="O107"/>
      <c r="P107"/>
      <c r="Q107"/>
    </row>
    <row r="108" spans="1:17" s="1" customFormat="1" ht="14.25" customHeight="1" x14ac:dyDescent="0.25">
      <c r="A108" s="2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13"/>
      <c r="O108"/>
      <c r="P108"/>
      <c r="Q108"/>
    </row>
    <row r="109" spans="1:17" s="1" customFormat="1" ht="14.25" customHeight="1" x14ac:dyDescent="0.25">
      <c r="A109" s="2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13"/>
      <c r="O109"/>
      <c r="P109"/>
      <c r="Q109"/>
    </row>
    <row r="110" spans="1:17" s="1" customFormat="1" ht="14.25" customHeight="1" x14ac:dyDescent="0.25">
      <c r="A110" s="2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13"/>
      <c r="O110"/>
      <c r="P110"/>
      <c r="Q110"/>
    </row>
    <row r="111" spans="1:17" s="1" customFormat="1" ht="14.25" customHeight="1" x14ac:dyDescent="0.25">
      <c r="A111" s="2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13"/>
      <c r="O111"/>
      <c r="P111"/>
      <c r="Q111"/>
    </row>
    <row r="112" spans="1:17" s="1" customFormat="1" ht="14.25" customHeight="1" x14ac:dyDescent="0.25">
      <c r="A112" s="2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13"/>
      <c r="O112"/>
      <c r="P112"/>
      <c r="Q112"/>
    </row>
    <row r="113" spans="1:17" s="1" customFormat="1" ht="14.25" customHeight="1" x14ac:dyDescent="0.25">
      <c r="A113" s="2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13"/>
      <c r="O113"/>
      <c r="P113"/>
      <c r="Q113"/>
    </row>
    <row r="114" spans="1:17" s="1" customFormat="1" ht="14.25" customHeight="1" x14ac:dyDescent="0.25">
      <c r="A114" s="2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13"/>
      <c r="O114"/>
      <c r="P114"/>
      <c r="Q114"/>
    </row>
    <row r="115" spans="1:17" s="1" customFormat="1" ht="14.25" customHeight="1" x14ac:dyDescent="0.25">
      <c r="A115" s="2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13"/>
      <c r="O115"/>
      <c r="P115"/>
      <c r="Q115"/>
    </row>
    <row r="116" spans="1:17" s="1" customFormat="1" ht="14.25" customHeight="1" x14ac:dyDescent="0.25">
      <c r="A116" s="2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13"/>
      <c r="O116"/>
      <c r="P116"/>
      <c r="Q116"/>
    </row>
    <row r="117" spans="1:17" s="1" customFormat="1" ht="14.25" customHeight="1" x14ac:dyDescent="0.25">
      <c r="A117" s="2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13"/>
      <c r="O117"/>
      <c r="P117"/>
      <c r="Q117"/>
    </row>
    <row r="118" spans="1:17" s="1" customFormat="1" ht="14.25" customHeight="1" x14ac:dyDescent="0.25">
      <c r="A118" s="2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13"/>
      <c r="O118"/>
      <c r="P118"/>
      <c r="Q118"/>
    </row>
    <row r="119" spans="1:17" s="1" customFormat="1" ht="14.25" customHeight="1" x14ac:dyDescent="0.25">
      <c r="A119" s="2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13"/>
      <c r="O119"/>
      <c r="P119"/>
      <c r="Q119"/>
    </row>
    <row r="120" spans="1:17" s="1" customFormat="1" ht="14.25" customHeight="1" x14ac:dyDescent="0.25">
      <c r="A120" s="2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13"/>
      <c r="O120"/>
      <c r="P120"/>
      <c r="Q120"/>
    </row>
    <row r="121" spans="1:17" s="1" customFormat="1" ht="14.25" customHeight="1" x14ac:dyDescent="0.25">
      <c r="A121" s="2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13"/>
      <c r="O121"/>
      <c r="P121"/>
      <c r="Q121"/>
    </row>
    <row r="122" spans="1:17" s="1" customFormat="1" ht="14.25" customHeight="1" x14ac:dyDescent="0.25">
      <c r="A122" s="2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13"/>
      <c r="O122"/>
      <c r="P122"/>
      <c r="Q122"/>
    </row>
    <row r="123" spans="1:17" s="1" customFormat="1" ht="14.25" customHeight="1" x14ac:dyDescent="0.25">
      <c r="A123" s="2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13"/>
      <c r="O123"/>
      <c r="P123"/>
      <c r="Q123"/>
    </row>
    <row r="124" spans="1:17" s="1" customFormat="1" ht="14.25" customHeight="1" x14ac:dyDescent="0.25">
      <c r="A124" s="2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13"/>
      <c r="O124"/>
      <c r="P124"/>
      <c r="Q124"/>
    </row>
    <row r="125" spans="1:17" s="1" customFormat="1" ht="14.25" customHeight="1" x14ac:dyDescent="0.25">
      <c r="A125" s="2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13"/>
      <c r="O125"/>
      <c r="P125"/>
      <c r="Q125"/>
    </row>
    <row r="126" spans="1:17" s="1" customFormat="1" ht="14.25" customHeight="1" x14ac:dyDescent="0.25">
      <c r="A126" s="2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13"/>
      <c r="O126"/>
      <c r="P126"/>
      <c r="Q126"/>
    </row>
    <row r="127" spans="1:17" s="1" customFormat="1" ht="14.25" customHeight="1" x14ac:dyDescent="0.25">
      <c r="A127" s="2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13"/>
      <c r="O127"/>
      <c r="P127"/>
      <c r="Q127"/>
    </row>
    <row r="128" spans="1:17" s="1" customFormat="1" ht="14.25" customHeight="1" x14ac:dyDescent="0.25">
      <c r="A128" s="2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13"/>
      <c r="O128"/>
      <c r="P128"/>
      <c r="Q128"/>
    </row>
    <row r="129" spans="1:17" s="1" customFormat="1" ht="14.25" customHeight="1" x14ac:dyDescent="0.25">
      <c r="A129" s="2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13"/>
      <c r="O129"/>
      <c r="P129"/>
      <c r="Q129"/>
    </row>
    <row r="130" spans="1:17" s="1" customFormat="1" ht="14.25" customHeight="1" x14ac:dyDescent="0.25">
      <c r="A130" s="2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13"/>
      <c r="O130"/>
      <c r="P130"/>
      <c r="Q130"/>
    </row>
    <row r="131" spans="1:17" s="1" customFormat="1" ht="14.25" customHeight="1" x14ac:dyDescent="0.25">
      <c r="A131" s="2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13"/>
      <c r="O131"/>
      <c r="P131"/>
      <c r="Q131"/>
    </row>
    <row r="132" spans="1:17" s="1" customFormat="1" ht="14.25" customHeight="1" x14ac:dyDescent="0.25">
      <c r="A132" s="2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13"/>
      <c r="O132"/>
      <c r="P132"/>
      <c r="Q132"/>
    </row>
    <row r="133" spans="1:17" s="1" customFormat="1" ht="14.25" customHeight="1" x14ac:dyDescent="0.25">
      <c r="A133" s="2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13"/>
      <c r="O133"/>
      <c r="P133"/>
      <c r="Q133"/>
    </row>
    <row r="134" spans="1:17" s="1" customFormat="1" ht="14.25" customHeight="1" x14ac:dyDescent="0.25">
      <c r="A134" s="2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13"/>
      <c r="O134"/>
      <c r="P134"/>
      <c r="Q134"/>
    </row>
    <row r="135" spans="1:17" s="1" customFormat="1" ht="14.25" customHeight="1" x14ac:dyDescent="0.25">
      <c r="A135" s="2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13"/>
      <c r="O135"/>
      <c r="P135"/>
      <c r="Q135"/>
    </row>
    <row r="136" spans="1:17" s="1" customFormat="1" ht="14.25" customHeight="1" x14ac:dyDescent="0.25">
      <c r="A136" s="2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13"/>
      <c r="O136"/>
      <c r="P136"/>
      <c r="Q136"/>
    </row>
    <row r="137" spans="1:17" s="1" customFormat="1" ht="14.25" customHeight="1" x14ac:dyDescent="0.25">
      <c r="A137" s="2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13"/>
      <c r="O137"/>
      <c r="P137"/>
      <c r="Q137"/>
    </row>
    <row r="138" spans="1:17" s="1" customFormat="1" ht="14.25" customHeight="1" x14ac:dyDescent="0.25">
      <c r="A138" s="2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13"/>
      <c r="O138"/>
      <c r="P138"/>
      <c r="Q138"/>
    </row>
    <row r="139" spans="1:17" s="1" customFormat="1" ht="14.25" customHeight="1" x14ac:dyDescent="0.25">
      <c r="A139" s="2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13"/>
      <c r="O139"/>
      <c r="P139"/>
      <c r="Q139"/>
    </row>
    <row r="140" spans="1:17" s="1" customFormat="1" ht="14.25" customHeight="1" x14ac:dyDescent="0.25">
      <c r="A140" s="2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13"/>
      <c r="O140"/>
      <c r="P140"/>
      <c r="Q140"/>
    </row>
    <row r="141" spans="1:17" s="1" customFormat="1" ht="14.25" customHeight="1" x14ac:dyDescent="0.25">
      <c r="A141" s="2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13"/>
      <c r="O141"/>
      <c r="P141"/>
      <c r="Q141"/>
    </row>
    <row r="142" spans="1:17" s="1" customFormat="1" ht="14.25" customHeight="1" x14ac:dyDescent="0.25">
      <c r="A142" s="2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13"/>
      <c r="O142"/>
      <c r="P142"/>
      <c r="Q142"/>
    </row>
    <row r="143" spans="1:17" s="1" customFormat="1" ht="14.25" customHeight="1" x14ac:dyDescent="0.25">
      <c r="A143" s="2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13"/>
      <c r="O143"/>
      <c r="P143"/>
      <c r="Q143"/>
    </row>
    <row r="144" spans="1:17" s="1" customFormat="1" ht="14.25" customHeight="1" x14ac:dyDescent="0.25">
      <c r="A144" s="2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13"/>
      <c r="O144"/>
      <c r="P144"/>
      <c r="Q144"/>
    </row>
    <row r="145" spans="1:17" s="1" customFormat="1" ht="14.25" customHeight="1" x14ac:dyDescent="0.25">
      <c r="A145" s="2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13"/>
      <c r="O145"/>
      <c r="P145"/>
      <c r="Q145"/>
    </row>
    <row r="146" spans="1:17" s="1" customFormat="1" ht="14.25" customHeight="1" x14ac:dyDescent="0.25">
      <c r="A146" s="2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13"/>
      <c r="O146"/>
      <c r="P146"/>
      <c r="Q146"/>
    </row>
    <row r="147" spans="1:17" s="1" customFormat="1" ht="14.25" customHeight="1" x14ac:dyDescent="0.25">
      <c r="A147" s="2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13"/>
      <c r="O147"/>
      <c r="P147"/>
      <c r="Q147"/>
    </row>
    <row r="148" spans="1:17" s="1" customFormat="1" ht="14.25" customHeight="1" x14ac:dyDescent="0.25">
      <c r="A148" s="2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13"/>
      <c r="O148"/>
      <c r="P148"/>
      <c r="Q148"/>
    </row>
    <row r="149" spans="1:17" s="1" customFormat="1" ht="14.25" customHeight="1" x14ac:dyDescent="0.25">
      <c r="A149" s="2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13"/>
      <c r="O149"/>
      <c r="P149"/>
      <c r="Q149"/>
    </row>
    <row r="150" spans="1:17" s="1" customFormat="1" ht="14.25" customHeight="1" x14ac:dyDescent="0.25">
      <c r="A150" s="2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13"/>
      <c r="O150"/>
      <c r="P150"/>
      <c r="Q150"/>
    </row>
    <row r="151" spans="1:17" s="1" customFormat="1" ht="14.25" customHeight="1" x14ac:dyDescent="0.25">
      <c r="A151" s="2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13"/>
      <c r="O151"/>
      <c r="P151"/>
      <c r="Q151"/>
    </row>
    <row r="152" spans="1:17" s="1" customFormat="1" ht="14.25" customHeight="1" x14ac:dyDescent="0.25">
      <c r="A152" s="2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13"/>
      <c r="O152"/>
      <c r="P152"/>
      <c r="Q152"/>
    </row>
    <row r="153" spans="1:17" s="1" customFormat="1" ht="14.25" customHeight="1" x14ac:dyDescent="0.25">
      <c r="A153" s="2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13"/>
      <c r="O153"/>
      <c r="P153"/>
      <c r="Q153"/>
    </row>
    <row r="154" spans="1:17" s="1" customFormat="1" ht="14.25" customHeight="1" x14ac:dyDescent="0.25">
      <c r="A154" s="2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13"/>
      <c r="O154"/>
      <c r="P154"/>
      <c r="Q154"/>
    </row>
    <row r="155" spans="1:17" s="1" customFormat="1" ht="14.25" customHeight="1" x14ac:dyDescent="0.25">
      <c r="A155" s="2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13"/>
      <c r="O155"/>
      <c r="P155"/>
      <c r="Q155"/>
    </row>
    <row r="156" spans="1:17" s="1" customFormat="1" ht="14.25" customHeight="1" x14ac:dyDescent="0.25">
      <c r="A156" s="2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13"/>
      <c r="O156"/>
      <c r="P156"/>
      <c r="Q156"/>
    </row>
    <row r="157" spans="1:17" s="1" customFormat="1" ht="14.25" customHeight="1" x14ac:dyDescent="0.25">
      <c r="A157" s="2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13"/>
      <c r="O157"/>
      <c r="P157"/>
      <c r="Q157"/>
    </row>
    <row r="158" spans="1:17" s="1" customFormat="1" ht="14.25" customHeight="1" x14ac:dyDescent="0.25">
      <c r="A158" s="2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13"/>
      <c r="O158"/>
      <c r="P158"/>
      <c r="Q158"/>
    </row>
    <row r="159" spans="1:17" s="1" customFormat="1" ht="14.25" customHeight="1" x14ac:dyDescent="0.25">
      <c r="A159" s="2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13"/>
      <c r="O159"/>
      <c r="P159"/>
      <c r="Q159"/>
    </row>
    <row r="160" spans="1:17" s="1" customFormat="1" ht="14.25" customHeight="1" x14ac:dyDescent="0.25">
      <c r="A160" s="2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13"/>
      <c r="O160"/>
      <c r="P160"/>
      <c r="Q160"/>
    </row>
    <row r="161" spans="1:17" s="1" customFormat="1" ht="14.25" customHeight="1" x14ac:dyDescent="0.25">
      <c r="A161" s="2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13"/>
      <c r="O161"/>
      <c r="P161"/>
      <c r="Q161"/>
    </row>
    <row r="162" spans="1:17" s="1" customFormat="1" ht="14.25" customHeight="1" x14ac:dyDescent="0.25">
      <c r="A162" s="2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13"/>
      <c r="O162"/>
      <c r="P162"/>
      <c r="Q162"/>
    </row>
    <row r="163" spans="1:17" s="1" customFormat="1" ht="14.25" customHeight="1" x14ac:dyDescent="0.25">
      <c r="A163" s="2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13"/>
      <c r="O163"/>
      <c r="P163"/>
      <c r="Q163"/>
    </row>
    <row r="164" spans="1:17" s="1" customFormat="1" ht="14.25" customHeight="1" x14ac:dyDescent="0.25">
      <c r="A164" s="2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13"/>
      <c r="O164"/>
      <c r="P164"/>
      <c r="Q164"/>
    </row>
    <row r="165" spans="1:17" s="1" customFormat="1" ht="14.25" customHeight="1" x14ac:dyDescent="0.25">
      <c r="A165" s="2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13"/>
      <c r="O165"/>
      <c r="P165"/>
      <c r="Q165"/>
    </row>
    <row r="166" spans="1:17" s="1" customFormat="1" ht="14.25" customHeight="1" x14ac:dyDescent="0.25">
      <c r="A166" s="2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13"/>
      <c r="O166"/>
      <c r="P166"/>
      <c r="Q166"/>
    </row>
    <row r="167" spans="1:17" s="1" customFormat="1" ht="14.25" customHeight="1" x14ac:dyDescent="0.25">
      <c r="A167" s="2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13"/>
      <c r="O167"/>
      <c r="P167"/>
      <c r="Q167"/>
    </row>
    <row r="168" spans="1:17" s="1" customFormat="1" ht="14.25" customHeight="1" x14ac:dyDescent="0.25">
      <c r="A168" s="2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13"/>
      <c r="O168"/>
      <c r="P168"/>
      <c r="Q168"/>
    </row>
    <row r="169" spans="1:17" s="1" customFormat="1" ht="14.25" customHeight="1" x14ac:dyDescent="0.25">
      <c r="A169" s="2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13"/>
      <c r="O169"/>
      <c r="P169"/>
      <c r="Q169"/>
    </row>
    <row r="170" spans="1:17" s="1" customFormat="1" ht="14.25" customHeight="1" x14ac:dyDescent="0.25">
      <c r="A170" s="2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13"/>
      <c r="O170"/>
      <c r="P170"/>
      <c r="Q170"/>
    </row>
    <row r="171" spans="1:17" s="1" customFormat="1" ht="14.25" customHeight="1" x14ac:dyDescent="0.25">
      <c r="A171" s="2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13"/>
      <c r="O171"/>
      <c r="P171"/>
      <c r="Q171"/>
    </row>
    <row r="172" spans="1:17" s="1" customFormat="1" ht="14.25" customHeight="1" x14ac:dyDescent="0.25">
      <c r="A172" s="2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13"/>
      <c r="O172"/>
      <c r="P172"/>
      <c r="Q172"/>
    </row>
    <row r="173" spans="1:17" s="1" customFormat="1" ht="14.25" customHeight="1" x14ac:dyDescent="0.25">
      <c r="A173" s="2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13"/>
      <c r="O173"/>
      <c r="P173"/>
      <c r="Q173"/>
    </row>
    <row r="174" spans="1:17" s="1" customFormat="1" ht="14.25" customHeight="1" x14ac:dyDescent="0.25">
      <c r="A174" s="2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13"/>
      <c r="O174"/>
      <c r="P174"/>
      <c r="Q174"/>
    </row>
    <row r="175" spans="1:17" s="1" customFormat="1" ht="14.25" customHeight="1" x14ac:dyDescent="0.25">
      <c r="A175" s="2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13"/>
      <c r="O175"/>
      <c r="P175"/>
      <c r="Q175"/>
    </row>
    <row r="176" spans="1:17" s="1" customFormat="1" ht="14.25" customHeight="1" x14ac:dyDescent="0.25">
      <c r="A176" s="2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13"/>
      <c r="O176"/>
      <c r="P176"/>
      <c r="Q176"/>
    </row>
    <row r="177" spans="1:17" s="1" customFormat="1" ht="14.25" customHeight="1" x14ac:dyDescent="0.25">
      <c r="A177" s="2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13"/>
      <c r="O177"/>
      <c r="P177"/>
      <c r="Q177"/>
    </row>
    <row r="178" spans="1:17" s="1" customFormat="1" ht="14.25" customHeight="1" x14ac:dyDescent="0.25">
      <c r="A178" s="2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13"/>
      <c r="O178"/>
      <c r="P178"/>
      <c r="Q178"/>
    </row>
    <row r="179" spans="1:17" s="1" customFormat="1" ht="14.25" customHeight="1" x14ac:dyDescent="0.25">
      <c r="A179" s="2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13"/>
      <c r="O179"/>
      <c r="P179"/>
      <c r="Q179"/>
    </row>
    <row r="180" spans="1:17" s="1" customFormat="1" ht="14.25" customHeight="1" x14ac:dyDescent="0.25">
      <c r="A180" s="2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13"/>
      <c r="O180"/>
      <c r="P180"/>
      <c r="Q180"/>
    </row>
    <row r="181" spans="1:17" s="1" customFormat="1" ht="14.25" customHeight="1" x14ac:dyDescent="0.25">
      <c r="A181" s="2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13"/>
      <c r="O181"/>
      <c r="P181"/>
      <c r="Q181"/>
    </row>
    <row r="182" spans="1:17" s="1" customFormat="1" ht="14.25" customHeight="1" x14ac:dyDescent="0.25">
      <c r="A182" s="2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13"/>
      <c r="O182"/>
      <c r="P182"/>
      <c r="Q182"/>
    </row>
    <row r="183" spans="1:17" s="1" customFormat="1" ht="14.25" customHeight="1" x14ac:dyDescent="0.25">
      <c r="A183" s="2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13"/>
      <c r="O183"/>
      <c r="P183"/>
      <c r="Q183"/>
    </row>
    <row r="184" spans="1:17" s="1" customFormat="1" ht="14.25" customHeight="1" x14ac:dyDescent="0.25">
      <c r="A184" s="2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13"/>
      <c r="O184"/>
      <c r="P184"/>
      <c r="Q184"/>
    </row>
    <row r="185" spans="1:17" s="1" customFormat="1" ht="14.25" customHeight="1" x14ac:dyDescent="0.25">
      <c r="A185" s="2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13"/>
      <c r="O185"/>
      <c r="P185"/>
      <c r="Q185"/>
    </row>
    <row r="186" spans="1:17" s="1" customFormat="1" ht="14.25" customHeight="1" x14ac:dyDescent="0.25">
      <c r="A186" s="2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13"/>
      <c r="O186"/>
      <c r="P186"/>
      <c r="Q186"/>
    </row>
    <row r="187" spans="1:17" s="1" customFormat="1" ht="14.25" customHeight="1" x14ac:dyDescent="0.25">
      <c r="A187" s="2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13"/>
      <c r="O187"/>
      <c r="P187"/>
      <c r="Q187"/>
    </row>
    <row r="188" spans="1:17" s="1" customFormat="1" ht="14.25" customHeight="1" x14ac:dyDescent="0.25">
      <c r="A188" s="2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13"/>
      <c r="O188"/>
      <c r="P188"/>
      <c r="Q188"/>
    </row>
    <row r="189" spans="1:17" s="1" customFormat="1" ht="14.25" customHeight="1" x14ac:dyDescent="0.25">
      <c r="A189" s="2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13"/>
      <c r="O189"/>
      <c r="P189"/>
      <c r="Q189"/>
    </row>
    <row r="190" spans="1:17" s="1" customFormat="1" ht="14.25" customHeight="1" x14ac:dyDescent="0.25">
      <c r="A190" s="2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13"/>
      <c r="O190"/>
      <c r="P190"/>
      <c r="Q190"/>
    </row>
    <row r="191" spans="1:17" s="1" customFormat="1" ht="14.25" customHeight="1" x14ac:dyDescent="0.25">
      <c r="A191" s="2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13"/>
      <c r="O191"/>
      <c r="P191"/>
      <c r="Q191"/>
    </row>
    <row r="192" spans="1:17" s="1" customFormat="1" ht="14.25" customHeight="1" x14ac:dyDescent="0.25">
      <c r="A192" s="2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13"/>
      <c r="O192"/>
      <c r="P192"/>
      <c r="Q192"/>
    </row>
    <row r="193" spans="1:17" s="1" customFormat="1" ht="14.25" customHeight="1" x14ac:dyDescent="0.25">
      <c r="A193" s="2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13"/>
      <c r="O193"/>
      <c r="P193"/>
      <c r="Q193"/>
    </row>
    <row r="194" spans="1:17" s="1" customFormat="1" ht="14.25" customHeight="1" x14ac:dyDescent="0.25">
      <c r="A194" s="2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13"/>
      <c r="O194"/>
      <c r="P194"/>
      <c r="Q194"/>
    </row>
    <row r="195" spans="1:17" s="1" customFormat="1" ht="14.25" customHeight="1" x14ac:dyDescent="0.25">
      <c r="A195" s="2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13"/>
      <c r="O195"/>
      <c r="P195"/>
      <c r="Q195"/>
    </row>
    <row r="196" spans="1:17" s="1" customFormat="1" ht="14.25" customHeight="1" x14ac:dyDescent="0.25">
      <c r="A196" s="2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13"/>
      <c r="O196"/>
      <c r="P196"/>
      <c r="Q196"/>
    </row>
    <row r="197" spans="1:17" s="1" customFormat="1" ht="14.25" customHeight="1" x14ac:dyDescent="0.25">
      <c r="A197" s="2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13"/>
      <c r="O197"/>
      <c r="P197"/>
      <c r="Q197"/>
    </row>
    <row r="198" spans="1:17" s="1" customFormat="1" ht="14.25" customHeight="1" x14ac:dyDescent="0.25">
      <c r="A198" s="2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13"/>
      <c r="O198"/>
      <c r="P198"/>
      <c r="Q198"/>
    </row>
    <row r="199" spans="1:17" s="1" customFormat="1" ht="14.25" customHeight="1" x14ac:dyDescent="0.25">
      <c r="A199" s="2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13"/>
      <c r="O199"/>
      <c r="P199"/>
      <c r="Q199"/>
    </row>
    <row r="200" spans="1:17" s="1" customFormat="1" ht="14.25" customHeight="1" x14ac:dyDescent="0.25">
      <c r="A200" s="2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13"/>
      <c r="O200"/>
      <c r="P200"/>
      <c r="Q200"/>
    </row>
    <row r="201" spans="1:17" s="1" customFormat="1" ht="14.25" customHeight="1" x14ac:dyDescent="0.25">
      <c r="A201" s="2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13"/>
      <c r="O201"/>
      <c r="P201"/>
      <c r="Q201"/>
    </row>
    <row r="202" spans="1:17" s="1" customFormat="1" ht="14.25" customHeight="1" x14ac:dyDescent="0.25">
      <c r="A202" s="2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13"/>
      <c r="O202"/>
      <c r="P202"/>
      <c r="Q202"/>
    </row>
    <row r="203" spans="1:17" s="1" customFormat="1" ht="14.25" customHeight="1" x14ac:dyDescent="0.25">
      <c r="A203" s="2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13"/>
      <c r="O203"/>
      <c r="P203"/>
      <c r="Q203"/>
    </row>
    <row r="204" spans="1:17" s="1" customFormat="1" ht="14.25" customHeight="1" x14ac:dyDescent="0.25">
      <c r="A204" s="2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13"/>
      <c r="O204"/>
      <c r="P204"/>
      <c r="Q204"/>
    </row>
    <row r="205" spans="1:17" s="1" customFormat="1" ht="14.25" customHeight="1" x14ac:dyDescent="0.25">
      <c r="A205" s="2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13"/>
      <c r="O205"/>
      <c r="P205"/>
      <c r="Q205"/>
    </row>
    <row r="206" spans="1:17" s="1" customFormat="1" ht="14.25" customHeight="1" x14ac:dyDescent="0.25">
      <c r="A206" s="2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13"/>
      <c r="O206"/>
      <c r="P206"/>
      <c r="Q206"/>
    </row>
    <row r="207" spans="1:17" s="1" customFormat="1" ht="14.25" customHeight="1" x14ac:dyDescent="0.25">
      <c r="A207" s="2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13"/>
      <c r="O207"/>
      <c r="P207"/>
      <c r="Q207"/>
    </row>
    <row r="208" spans="1:17" s="1" customFormat="1" ht="14.25" customHeight="1" x14ac:dyDescent="0.25">
      <c r="A208" s="2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13"/>
      <c r="O208"/>
      <c r="P208"/>
      <c r="Q208"/>
    </row>
    <row r="209" spans="1:17" s="1" customFormat="1" ht="14.25" customHeight="1" x14ac:dyDescent="0.25">
      <c r="A209" s="2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13"/>
      <c r="O209"/>
      <c r="P209"/>
      <c r="Q209"/>
    </row>
    <row r="210" spans="1:17" s="1" customFormat="1" ht="14.25" customHeight="1" x14ac:dyDescent="0.25">
      <c r="A210" s="2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13"/>
      <c r="O210"/>
      <c r="P210"/>
      <c r="Q210"/>
    </row>
    <row r="211" spans="1:17" s="1" customFormat="1" ht="14.25" customHeight="1" x14ac:dyDescent="0.25">
      <c r="A211" s="2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13"/>
      <c r="O211"/>
      <c r="P211"/>
      <c r="Q211"/>
    </row>
    <row r="212" spans="1:17" s="1" customFormat="1" ht="14.25" customHeight="1" x14ac:dyDescent="0.25">
      <c r="A212" s="2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13"/>
      <c r="O212"/>
      <c r="P212"/>
      <c r="Q212"/>
    </row>
    <row r="213" spans="1:17" s="1" customFormat="1" ht="14.25" customHeight="1" x14ac:dyDescent="0.25">
      <c r="A213" s="2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13"/>
      <c r="O213"/>
      <c r="P213"/>
      <c r="Q213"/>
    </row>
    <row r="214" spans="1:17" s="1" customFormat="1" ht="14.25" customHeight="1" x14ac:dyDescent="0.25">
      <c r="A214" s="2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13"/>
      <c r="O214"/>
      <c r="P214"/>
      <c r="Q214"/>
    </row>
    <row r="215" spans="1:17" s="1" customFormat="1" ht="14.25" customHeight="1" x14ac:dyDescent="0.25">
      <c r="A215" s="2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13"/>
      <c r="O215"/>
      <c r="P215"/>
      <c r="Q215"/>
    </row>
    <row r="216" spans="1:17" s="1" customFormat="1" ht="14.25" customHeight="1" x14ac:dyDescent="0.25">
      <c r="A216" s="2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13"/>
      <c r="O216"/>
      <c r="P216"/>
      <c r="Q216"/>
    </row>
    <row r="217" spans="1:17" s="1" customFormat="1" ht="14.25" customHeight="1" x14ac:dyDescent="0.25">
      <c r="A217" s="2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13"/>
      <c r="O217"/>
      <c r="P217"/>
      <c r="Q217"/>
    </row>
    <row r="218" spans="1:17" s="1" customFormat="1" ht="14.25" customHeight="1" x14ac:dyDescent="0.25">
      <c r="A218" s="2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13"/>
      <c r="O218"/>
      <c r="P218"/>
      <c r="Q218"/>
    </row>
    <row r="219" spans="1:17" s="1" customFormat="1" ht="14.25" customHeight="1" x14ac:dyDescent="0.25">
      <c r="A219" s="2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13"/>
      <c r="O219"/>
      <c r="P219"/>
      <c r="Q219"/>
    </row>
    <row r="220" spans="1:17" s="1" customFormat="1" ht="14.25" customHeight="1" x14ac:dyDescent="0.25">
      <c r="A220" s="2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13"/>
      <c r="O220"/>
      <c r="P220"/>
      <c r="Q220"/>
    </row>
    <row r="221" spans="1:17" s="1" customFormat="1" ht="14.25" customHeight="1" x14ac:dyDescent="0.25">
      <c r="A221" s="2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13"/>
      <c r="O221"/>
      <c r="P221"/>
      <c r="Q221"/>
    </row>
    <row r="222" spans="1:17" s="1" customFormat="1" ht="14.25" customHeight="1" x14ac:dyDescent="0.25">
      <c r="A222" s="2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13"/>
      <c r="O222"/>
      <c r="P222"/>
      <c r="Q222"/>
    </row>
    <row r="223" spans="1:17" s="1" customFormat="1" ht="14.25" customHeight="1" x14ac:dyDescent="0.25">
      <c r="A223" s="2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13"/>
      <c r="O223"/>
      <c r="P223"/>
      <c r="Q223"/>
    </row>
    <row r="224" spans="1:17" s="1" customFormat="1" ht="14.25" customHeight="1" x14ac:dyDescent="0.25">
      <c r="A224" s="2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13"/>
      <c r="O224"/>
      <c r="P224"/>
      <c r="Q224"/>
    </row>
    <row r="225" spans="1:17" s="1" customFormat="1" ht="14.25" customHeight="1" x14ac:dyDescent="0.25">
      <c r="A225" s="2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13"/>
      <c r="O225"/>
      <c r="P225"/>
      <c r="Q225"/>
    </row>
    <row r="226" spans="1:17" s="1" customFormat="1" ht="14.25" customHeight="1" x14ac:dyDescent="0.25">
      <c r="A226" s="2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13"/>
      <c r="O226"/>
      <c r="P226"/>
      <c r="Q226"/>
    </row>
    <row r="227" spans="1:17" s="1" customFormat="1" ht="14.25" customHeight="1" x14ac:dyDescent="0.25">
      <c r="A227" s="2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13"/>
      <c r="O227"/>
      <c r="P227"/>
      <c r="Q227"/>
    </row>
    <row r="228" spans="1:17" s="1" customFormat="1" ht="14.25" customHeight="1" x14ac:dyDescent="0.25">
      <c r="A228" s="2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13"/>
      <c r="O228"/>
      <c r="P228"/>
      <c r="Q228"/>
    </row>
    <row r="229" spans="1:17" s="1" customFormat="1" ht="14.25" customHeight="1" x14ac:dyDescent="0.25">
      <c r="A229" s="2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13"/>
      <c r="O229"/>
      <c r="P229"/>
      <c r="Q229"/>
    </row>
    <row r="230" spans="1:17" s="1" customFormat="1" ht="14.25" customHeight="1" x14ac:dyDescent="0.25">
      <c r="A230" s="2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13"/>
      <c r="O230"/>
      <c r="P230"/>
      <c r="Q230"/>
    </row>
    <row r="231" spans="1:17" s="1" customFormat="1" ht="14.25" customHeight="1" x14ac:dyDescent="0.25">
      <c r="A231" s="2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13"/>
      <c r="O231"/>
      <c r="P231"/>
      <c r="Q231"/>
    </row>
    <row r="232" spans="1:17" s="1" customFormat="1" ht="14.25" customHeight="1" x14ac:dyDescent="0.25">
      <c r="A232" s="2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13"/>
      <c r="O232"/>
      <c r="P232"/>
      <c r="Q232"/>
    </row>
    <row r="233" spans="1:17" s="1" customFormat="1" ht="14.25" customHeight="1" x14ac:dyDescent="0.25">
      <c r="A233" s="2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13"/>
      <c r="O233"/>
      <c r="P233"/>
      <c r="Q233"/>
    </row>
    <row r="234" spans="1:17" s="1" customFormat="1" ht="14.25" customHeight="1" x14ac:dyDescent="0.25">
      <c r="A234" s="2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13"/>
      <c r="O234"/>
      <c r="P234"/>
      <c r="Q234"/>
    </row>
    <row r="235" spans="1:17" s="1" customFormat="1" ht="14.25" customHeight="1" x14ac:dyDescent="0.25">
      <c r="A235" s="2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13"/>
      <c r="O235"/>
      <c r="P235"/>
      <c r="Q235"/>
    </row>
    <row r="236" spans="1:17" s="1" customFormat="1" ht="14.25" customHeight="1" x14ac:dyDescent="0.25">
      <c r="A236" s="2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13"/>
      <c r="O236"/>
      <c r="P236"/>
      <c r="Q236"/>
    </row>
    <row r="237" spans="1:17" s="1" customFormat="1" ht="14.25" customHeight="1" x14ac:dyDescent="0.25">
      <c r="A237" s="2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13"/>
      <c r="O237"/>
      <c r="P237"/>
      <c r="Q237"/>
    </row>
    <row r="238" spans="1:17" s="1" customFormat="1" ht="14.25" customHeight="1" x14ac:dyDescent="0.25">
      <c r="A238" s="2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13"/>
      <c r="O238"/>
      <c r="P238"/>
      <c r="Q238"/>
    </row>
    <row r="239" spans="1:17" s="1" customFormat="1" ht="14.25" customHeight="1" x14ac:dyDescent="0.25">
      <c r="A239" s="2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13"/>
      <c r="O239"/>
      <c r="P239"/>
      <c r="Q239"/>
    </row>
    <row r="240" spans="1:17" s="1" customFormat="1" ht="14.25" customHeight="1" x14ac:dyDescent="0.25">
      <c r="A240" s="2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13"/>
      <c r="O240"/>
      <c r="P240"/>
      <c r="Q240"/>
    </row>
    <row r="241" spans="1:17" s="1" customFormat="1" ht="14.25" customHeight="1" x14ac:dyDescent="0.25">
      <c r="A241" s="2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13"/>
      <c r="O241"/>
      <c r="P241"/>
      <c r="Q241"/>
    </row>
    <row r="242" spans="1:17" s="1" customFormat="1" ht="14.25" customHeight="1" x14ac:dyDescent="0.25">
      <c r="A242" s="2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13"/>
      <c r="O242"/>
      <c r="P242"/>
      <c r="Q242"/>
    </row>
    <row r="243" spans="1:17" s="1" customFormat="1" ht="14.25" customHeight="1" x14ac:dyDescent="0.25">
      <c r="A243" s="2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13"/>
      <c r="O243"/>
      <c r="P243"/>
      <c r="Q243"/>
    </row>
    <row r="244" spans="1:17" s="1" customFormat="1" ht="14.25" customHeight="1" x14ac:dyDescent="0.25">
      <c r="A244" s="2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13"/>
      <c r="O244"/>
      <c r="P244"/>
      <c r="Q244"/>
    </row>
    <row r="245" spans="1:17" s="1" customFormat="1" ht="14.25" customHeight="1" x14ac:dyDescent="0.25">
      <c r="A245" s="2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13"/>
      <c r="O245"/>
      <c r="P245"/>
      <c r="Q245"/>
    </row>
    <row r="246" spans="1:17" s="1" customFormat="1" ht="14.25" customHeight="1" x14ac:dyDescent="0.25">
      <c r="A246" s="2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13"/>
      <c r="O246"/>
      <c r="P246"/>
      <c r="Q246"/>
    </row>
    <row r="247" spans="1:17" s="1" customFormat="1" ht="14.25" customHeight="1" x14ac:dyDescent="0.25">
      <c r="A247" s="2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13"/>
      <c r="O247"/>
      <c r="P247"/>
      <c r="Q247"/>
    </row>
    <row r="248" spans="1:17" s="1" customFormat="1" ht="14.25" customHeight="1" x14ac:dyDescent="0.25">
      <c r="A248" s="2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13"/>
      <c r="O248"/>
      <c r="P248"/>
      <c r="Q248"/>
    </row>
    <row r="249" spans="1:17" s="1" customFormat="1" ht="14.25" customHeight="1" x14ac:dyDescent="0.25">
      <c r="A249" s="2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13"/>
      <c r="O249"/>
      <c r="P249"/>
      <c r="Q249"/>
    </row>
    <row r="250" spans="1:17" s="1" customFormat="1" ht="14.25" customHeight="1" x14ac:dyDescent="0.25">
      <c r="A250" s="2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13"/>
      <c r="O250"/>
      <c r="P250"/>
      <c r="Q250"/>
    </row>
    <row r="251" spans="1:17" s="1" customFormat="1" ht="14.25" customHeight="1" x14ac:dyDescent="0.25">
      <c r="A251" s="2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13"/>
      <c r="O251"/>
      <c r="P251"/>
      <c r="Q251"/>
    </row>
    <row r="252" spans="1:17" s="1" customFormat="1" ht="14.25" customHeight="1" x14ac:dyDescent="0.25">
      <c r="A252" s="2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13"/>
      <c r="O252"/>
      <c r="P252"/>
      <c r="Q252"/>
    </row>
    <row r="253" spans="1:17" s="1" customFormat="1" ht="14.25" customHeight="1" x14ac:dyDescent="0.25">
      <c r="A253" s="2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13"/>
      <c r="O253"/>
      <c r="P253"/>
      <c r="Q253"/>
    </row>
    <row r="254" spans="1:17" s="1" customFormat="1" ht="14.25" customHeight="1" x14ac:dyDescent="0.25">
      <c r="A254" s="2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13"/>
      <c r="O254"/>
      <c r="P254"/>
      <c r="Q254"/>
    </row>
    <row r="255" spans="1:17" s="1" customFormat="1" ht="14.25" customHeight="1" x14ac:dyDescent="0.25">
      <c r="A255" s="2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13"/>
      <c r="O255"/>
      <c r="P255"/>
      <c r="Q255"/>
    </row>
    <row r="256" spans="1:17" s="1" customFormat="1" ht="14.25" customHeight="1" x14ac:dyDescent="0.25">
      <c r="A256" s="2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13"/>
      <c r="O256"/>
      <c r="P256"/>
      <c r="Q256"/>
    </row>
    <row r="257" spans="1:17" s="1" customFormat="1" ht="14.25" customHeight="1" x14ac:dyDescent="0.25">
      <c r="A257" s="2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13"/>
      <c r="O257"/>
      <c r="P257"/>
      <c r="Q257"/>
    </row>
    <row r="258" spans="1:17" s="1" customFormat="1" ht="14.25" customHeight="1" x14ac:dyDescent="0.25">
      <c r="A258" s="2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13"/>
      <c r="O258"/>
      <c r="P258"/>
      <c r="Q258"/>
    </row>
    <row r="259" spans="1:17" s="1" customFormat="1" ht="14.25" customHeight="1" x14ac:dyDescent="0.25">
      <c r="A259" s="2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13"/>
      <c r="O259"/>
      <c r="P259"/>
      <c r="Q259"/>
    </row>
    <row r="260" spans="1:17" s="1" customFormat="1" ht="14.25" customHeight="1" x14ac:dyDescent="0.25">
      <c r="A260" s="2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13"/>
      <c r="O260"/>
      <c r="P260"/>
      <c r="Q260"/>
    </row>
    <row r="261" spans="1:17" s="1" customFormat="1" ht="14.25" customHeight="1" x14ac:dyDescent="0.25">
      <c r="A261" s="2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13"/>
      <c r="O261"/>
      <c r="P261"/>
      <c r="Q261"/>
    </row>
    <row r="262" spans="1:17" s="1" customFormat="1" ht="14.25" customHeight="1" x14ac:dyDescent="0.25">
      <c r="A262" s="2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13"/>
      <c r="O262"/>
      <c r="P262"/>
      <c r="Q262"/>
    </row>
    <row r="263" spans="1:17" s="1" customFormat="1" ht="14.25" customHeight="1" x14ac:dyDescent="0.25">
      <c r="A263" s="2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13"/>
      <c r="O263"/>
      <c r="P263"/>
      <c r="Q263"/>
    </row>
    <row r="264" spans="1:17" s="1" customFormat="1" ht="14.25" customHeight="1" x14ac:dyDescent="0.25">
      <c r="A264" s="2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13"/>
      <c r="O264"/>
      <c r="P264"/>
      <c r="Q264"/>
    </row>
    <row r="265" spans="1:17" s="1" customFormat="1" ht="14.25" customHeight="1" x14ac:dyDescent="0.25">
      <c r="A265" s="2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13"/>
      <c r="O265"/>
      <c r="P265"/>
      <c r="Q265"/>
    </row>
    <row r="266" spans="1:17" s="1" customFormat="1" ht="14.25" customHeight="1" x14ac:dyDescent="0.25">
      <c r="A266" s="2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13"/>
      <c r="O266"/>
      <c r="P266"/>
      <c r="Q266"/>
    </row>
    <row r="267" spans="1:17" s="1" customFormat="1" ht="14.25" customHeight="1" x14ac:dyDescent="0.25">
      <c r="A267" s="2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13"/>
      <c r="O267"/>
      <c r="P267"/>
      <c r="Q267"/>
    </row>
    <row r="268" spans="1:17" s="1" customFormat="1" ht="14.25" customHeight="1" x14ac:dyDescent="0.25">
      <c r="A268" s="2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13"/>
      <c r="O268"/>
      <c r="P268"/>
      <c r="Q268"/>
    </row>
    <row r="269" spans="1:17" s="1" customFormat="1" ht="14.25" customHeight="1" x14ac:dyDescent="0.25">
      <c r="A269" s="2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13"/>
      <c r="O269"/>
      <c r="P269"/>
      <c r="Q269"/>
    </row>
    <row r="270" spans="1:17" s="1" customFormat="1" ht="14.25" customHeight="1" x14ac:dyDescent="0.25">
      <c r="A270" s="2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13"/>
      <c r="O270"/>
      <c r="P270"/>
      <c r="Q270"/>
    </row>
    <row r="271" spans="1:17" s="1" customFormat="1" ht="14.25" customHeight="1" x14ac:dyDescent="0.25">
      <c r="A271" s="2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13"/>
      <c r="O271"/>
      <c r="P271"/>
      <c r="Q271"/>
    </row>
    <row r="272" spans="1:17" s="1" customFormat="1" ht="14.25" customHeight="1" x14ac:dyDescent="0.25">
      <c r="A272" s="2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13"/>
      <c r="O272"/>
      <c r="P272"/>
      <c r="Q272"/>
    </row>
    <row r="273" spans="1:17" s="1" customFormat="1" ht="14.25" customHeight="1" x14ac:dyDescent="0.25">
      <c r="A273" s="2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13"/>
      <c r="O273"/>
      <c r="P273"/>
      <c r="Q273"/>
    </row>
    <row r="274" spans="1:17" s="1" customFormat="1" ht="14.25" customHeight="1" x14ac:dyDescent="0.25">
      <c r="A274" s="2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13"/>
      <c r="O274"/>
      <c r="P274"/>
      <c r="Q274"/>
    </row>
    <row r="275" spans="1:17" s="1" customFormat="1" ht="14.25" customHeight="1" x14ac:dyDescent="0.25">
      <c r="A275" s="2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13"/>
      <c r="O275"/>
      <c r="P275"/>
      <c r="Q275"/>
    </row>
    <row r="276" spans="1:17" s="1" customFormat="1" ht="14.25" customHeight="1" x14ac:dyDescent="0.25">
      <c r="A276" s="2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13"/>
      <c r="O276"/>
      <c r="P276"/>
      <c r="Q276"/>
    </row>
    <row r="277" spans="1:17" s="1" customFormat="1" ht="14.25" customHeight="1" x14ac:dyDescent="0.25">
      <c r="A277" s="2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13"/>
      <c r="O277"/>
      <c r="P277"/>
      <c r="Q277"/>
    </row>
    <row r="278" spans="1:17" s="1" customFormat="1" ht="14.25" customHeight="1" x14ac:dyDescent="0.25">
      <c r="A278" s="2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13"/>
      <c r="O278"/>
      <c r="P278"/>
      <c r="Q278"/>
    </row>
    <row r="279" spans="1:17" s="1" customFormat="1" ht="14.25" customHeight="1" x14ac:dyDescent="0.25">
      <c r="A279" s="2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13"/>
      <c r="O279"/>
      <c r="P279"/>
      <c r="Q279"/>
    </row>
    <row r="280" spans="1:17" s="1" customFormat="1" ht="14.25" customHeight="1" x14ac:dyDescent="0.25">
      <c r="A280" s="2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13"/>
      <c r="O280"/>
      <c r="P280"/>
      <c r="Q280"/>
    </row>
    <row r="281" spans="1:17" s="1" customFormat="1" ht="14.25" customHeight="1" x14ac:dyDescent="0.25">
      <c r="A281" s="2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13"/>
      <c r="O281"/>
      <c r="P281"/>
      <c r="Q281"/>
    </row>
    <row r="282" spans="1:17" s="1" customFormat="1" ht="14.25" customHeight="1" x14ac:dyDescent="0.25">
      <c r="A282" s="2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13"/>
      <c r="O282"/>
      <c r="P282"/>
      <c r="Q282"/>
    </row>
    <row r="283" spans="1:17" s="1" customFormat="1" ht="14.25" customHeight="1" x14ac:dyDescent="0.25">
      <c r="A283" s="2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13"/>
      <c r="O283"/>
      <c r="P283"/>
      <c r="Q283"/>
    </row>
    <row r="284" spans="1:17" s="1" customFormat="1" ht="14.25" customHeight="1" x14ac:dyDescent="0.25">
      <c r="A284" s="2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13"/>
      <c r="O284"/>
      <c r="P284"/>
      <c r="Q284"/>
    </row>
    <row r="285" spans="1:17" s="1" customFormat="1" ht="14.25" customHeight="1" x14ac:dyDescent="0.25">
      <c r="A285" s="2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13"/>
      <c r="O285"/>
      <c r="P285"/>
      <c r="Q285"/>
    </row>
    <row r="286" spans="1:17" s="1" customFormat="1" ht="14.25" customHeight="1" x14ac:dyDescent="0.25">
      <c r="A286" s="2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13"/>
      <c r="O286"/>
      <c r="P286"/>
      <c r="Q286"/>
    </row>
    <row r="287" spans="1:17" s="1" customFormat="1" ht="14.25" customHeight="1" x14ac:dyDescent="0.25">
      <c r="A287" s="2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13"/>
      <c r="O287"/>
      <c r="P287"/>
      <c r="Q287"/>
    </row>
    <row r="288" spans="1:17" s="1" customFormat="1" ht="14.25" customHeight="1" x14ac:dyDescent="0.25">
      <c r="A288" s="2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13"/>
      <c r="O288"/>
      <c r="P288"/>
      <c r="Q288"/>
    </row>
    <row r="289" spans="1:17" s="1" customFormat="1" ht="14.25" customHeight="1" x14ac:dyDescent="0.25">
      <c r="A289" s="2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13"/>
      <c r="O289"/>
      <c r="P289"/>
      <c r="Q289"/>
    </row>
    <row r="290" spans="1:17" s="1" customFormat="1" ht="14.25" customHeight="1" x14ac:dyDescent="0.25">
      <c r="A290" s="2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13"/>
      <c r="O290"/>
      <c r="P290"/>
      <c r="Q290"/>
    </row>
    <row r="291" spans="1:17" s="1" customFormat="1" ht="14.25" customHeight="1" x14ac:dyDescent="0.25">
      <c r="A291" s="2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13"/>
      <c r="O291"/>
      <c r="P291"/>
      <c r="Q291"/>
    </row>
    <row r="292" spans="1:17" s="1" customFormat="1" ht="14.25" customHeight="1" x14ac:dyDescent="0.25">
      <c r="A292" s="2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13"/>
      <c r="O292"/>
      <c r="P292"/>
      <c r="Q292"/>
    </row>
    <row r="293" spans="1:17" s="1" customFormat="1" ht="14.25" customHeight="1" x14ac:dyDescent="0.25">
      <c r="A293" s="2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13"/>
      <c r="O293"/>
      <c r="P293"/>
      <c r="Q293"/>
    </row>
    <row r="294" spans="1:17" s="1" customFormat="1" ht="14.25" customHeight="1" x14ac:dyDescent="0.25">
      <c r="A294" s="2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13"/>
      <c r="O294"/>
      <c r="P294"/>
      <c r="Q294"/>
    </row>
    <row r="295" spans="1:17" s="1" customFormat="1" ht="14.25" customHeight="1" x14ac:dyDescent="0.25">
      <c r="A295" s="2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13"/>
      <c r="O295"/>
      <c r="P295"/>
      <c r="Q295"/>
    </row>
    <row r="296" spans="1:17" s="1" customFormat="1" ht="14.25" customHeight="1" x14ac:dyDescent="0.25">
      <c r="A296" s="2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13"/>
      <c r="O296"/>
      <c r="P296"/>
      <c r="Q296"/>
    </row>
    <row r="297" spans="1:17" s="1" customFormat="1" ht="14.25" customHeight="1" x14ac:dyDescent="0.25">
      <c r="A297" s="2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13"/>
      <c r="O297"/>
      <c r="P297"/>
      <c r="Q297"/>
    </row>
    <row r="298" spans="1:17" s="1" customFormat="1" ht="14.25" customHeight="1" x14ac:dyDescent="0.25">
      <c r="A298" s="2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13"/>
      <c r="O298"/>
      <c r="P298"/>
      <c r="Q298"/>
    </row>
    <row r="299" spans="1:17" s="1" customFormat="1" ht="14.25" customHeight="1" x14ac:dyDescent="0.25">
      <c r="A299" s="2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13"/>
      <c r="O299"/>
      <c r="P299"/>
      <c r="Q299"/>
    </row>
    <row r="300" spans="1:17" s="1" customFormat="1" ht="14.25" customHeight="1" x14ac:dyDescent="0.25">
      <c r="A300" s="2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13"/>
      <c r="O300"/>
      <c r="P300"/>
      <c r="Q300"/>
    </row>
    <row r="301" spans="1:17" s="1" customFormat="1" ht="14.25" customHeight="1" x14ac:dyDescent="0.25">
      <c r="A301" s="2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13"/>
      <c r="O301"/>
      <c r="P301"/>
      <c r="Q301"/>
    </row>
    <row r="302" spans="1:17" s="1" customFormat="1" ht="14.25" customHeight="1" x14ac:dyDescent="0.25">
      <c r="A302" s="2"/>
      <c r="B302" s="3"/>
      <c r="C302" s="4"/>
      <c r="D302" s="4"/>
      <c r="E302" s="4"/>
      <c r="F302" s="4"/>
      <c r="G302" s="4"/>
      <c r="H302" s="4"/>
      <c r="I302" s="4"/>
      <c r="J302" s="4"/>
      <c r="K302" s="4"/>
      <c r="L302" s="13"/>
      <c r="O302"/>
      <c r="P302"/>
      <c r="Q302"/>
    </row>
    <row r="303" spans="1:17" s="1" customFormat="1" ht="14.25" customHeight="1" x14ac:dyDescent="0.25">
      <c r="A303" s="2"/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13"/>
      <c r="O303"/>
      <c r="P303"/>
      <c r="Q303"/>
    </row>
    <row r="304" spans="1:17" s="1" customFormat="1" ht="14.25" customHeight="1" x14ac:dyDescent="0.25">
      <c r="A304" s="2"/>
      <c r="B304" s="3"/>
      <c r="C304" s="4"/>
      <c r="D304" s="4"/>
      <c r="E304" s="4"/>
      <c r="F304" s="4"/>
      <c r="G304" s="4"/>
      <c r="H304" s="4"/>
      <c r="I304" s="4"/>
      <c r="J304" s="4"/>
      <c r="K304" s="4"/>
      <c r="L304" s="13"/>
      <c r="O304"/>
      <c r="P304"/>
      <c r="Q304"/>
    </row>
    <row r="305" spans="1:17" s="1" customFormat="1" ht="14.25" customHeight="1" x14ac:dyDescent="0.25">
      <c r="A305" s="2"/>
      <c r="B305" s="3"/>
      <c r="C305" s="4"/>
      <c r="D305" s="4"/>
      <c r="E305" s="4"/>
      <c r="F305" s="4"/>
      <c r="G305" s="4"/>
      <c r="H305" s="4"/>
      <c r="I305" s="4"/>
      <c r="J305" s="4"/>
      <c r="K305" s="4"/>
      <c r="L305" s="13"/>
      <c r="O305"/>
      <c r="P305"/>
      <c r="Q305"/>
    </row>
    <row r="306" spans="1:17" s="1" customFormat="1" ht="14.25" customHeight="1" x14ac:dyDescent="0.25">
      <c r="A306" s="2"/>
      <c r="B306" s="3"/>
      <c r="C306" s="4"/>
      <c r="D306" s="4"/>
      <c r="E306" s="4"/>
      <c r="F306" s="4"/>
      <c r="G306" s="4"/>
      <c r="H306" s="4"/>
      <c r="I306" s="4"/>
      <c r="J306" s="4"/>
      <c r="K306" s="4"/>
      <c r="L306" s="13"/>
      <c r="O306"/>
      <c r="P306"/>
      <c r="Q306"/>
    </row>
    <row r="307" spans="1:17" s="1" customFormat="1" ht="14.25" customHeight="1" x14ac:dyDescent="0.25">
      <c r="A307" s="2"/>
      <c r="B307" s="3"/>
      <c r="C307" s="4"/>
      <c r="D307" s="4"/>
      <c r="E307" s="4"/>
      <c r="F307" s="4"/>
      <c r="G307" s="4"/>
      <c r="H307" s="4"/>
      <c r="I307" s="4"/>
      <c r="J307" s="4"/>
      <c r="K307" s="4"/>
      <c r="L307" s="13"/>
      <c r="O307"/>
      <c r="P307"/>
      <c r="Q307"/>
    </row>
    <row r="308" spans="1:17" s="1" customFormat="1" ht="14.25" customHeight="1" x14ac:dyDescent="0.25">
      <c r="A308" s="2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13"/>
      <c r="O308"/>
      <c r="P308"/>
      <c r="Q308"/>
    </row>
    <row r="309" spans="1:17" s="1" customFormat="1" ht="14.25" customHeight="1" x14ac:dyDescent="0.25">
      <c r="A309" s="2"/>
      <c r="B309" s="3"/>
      <c r="C309" s="4"/>
      <c r="D309" s="4"/>
      <c r="E309" s="4"/>
      <c r="F309" s="4"/>
      <c r="G309" s="4"/>
      <c r="H309" s="4"/>
      <c r="I309" s="4"/>
      <c r="J309" s="4"/>
      <c r="K309" s="4"/>
      <c r="L309" s="13"/>
      <c r="O309"/>
      <c r="P309"/>
      <c r="Q309"/>
    </row>
    <row r="310" spans="1:17" s="1" customFormat="1" ht="14.25" customHeight="1" x14ac:dyDescent="0.25">
      <c r="A310" s="2"/>
      <c r="B310" s="3"/>
      <c r="C310" s="4"/>
      <c r="D310" s="4"/>
      <c r="E310" s="4"/>
      <c r="F310" s="4"/>
      <c r="G310" s="4"/>
      <c r="H310" s="4"/>
      <c r="I310" s="4"/>
      <c r="J310" s="4"/>
      <c r="K310" s="4"/>
      <c r="L310" s="13"/>
      <c r="O310"/>
      <c r="P310"/>
      <c r="Q310"/>
    </row>
    <row r="311" spans="1:17" s="1" customFormat="1" ht="14.25" customHeight="1" x14ac:dyDescent="0.25">
      <c r="A311" s="2"/>
      <c r="B311" s="3"/>
      <c r="C311" s="4"/>
      <c r="D311" s="4"/>
      <c r="E311" s="4"/>
      <c r="F311" s="4"/>
      <c r="G311" s="4"/>
      <c r="H311" s="4"/>
      <c r="I311" s="4"/>
      <c r="J311" s="4"/>
      <c r="K311" s="4"/>
      <c r="L311" s="13"/>
      <c r="O311"/>
      <c r="P311"/>
      <c r="Q311"/>
    </row>
    <row r="312" spans="1:17" s="1" customFormat="1" ht="14.25" customHeight="1" x14ac:dyDescent="0.25">
      <c r="A312" s="2"/>
      <c r="B312" s="3"/>
      <c r="C312" s="4"/>
      <c r="D312" s="4"/>
      <c r="E312" s="4"/>
      <c r="F312" s="4"/>
      <c r="G312" s="4"/>
      <c r="H312" s="4"/>
      <c r="I312" s="4"/>
      <c r="J312" s="4"/>
      <c r="K312" s="4"/>
      <c r="L312" s="13"/>
      <c r="O312"/>
      <c r="P312"/>
      <c r="Q312"/>
    </row>
    <row r="313" spans="1:17" s="1" customFormat="1" ht="14.25" customHeight="1" x14ac:dyDescent="0.25">
      <c r="A313" s="2"/>
      <c r="B313" s="3"/>
      <c r="C313" s="4"/>
      <c r="D313" s="4"/>
      <c r="E313" s="4"/>
      <c r="F313" s="4"/>
      <c r="G313" s="4"/>
      <c r="H313" s="4"/>
      <c r="I313" s="4"/>
      <c r="J313" s="4"/>
      <c r="K313" s="4"/>
      <c r="L313" s="13"/>
      <c r="O313"/>
      <c r="P313"/>
      <c r="Q313"/>
    </row>
    <row r="314" spans="1:17" s="1" customFormat="1" ht="14.25" customHeight="1" x14ac:dyDescent="0.25">
      <c r="A314" s="2"/>
      <c r="B314" s="3"/>
      <c r="C314" s="4"/>
      <c r="D314" s="4"/>
      <c r="E314" s="4"/>
      <c r="F314" s="4"/>
      <c r="G314" s="4"/>
      <c r="H314" s="4"/>
      <c r="I314" s="4"/>
      <c r="J314" s="4"/>
      <c r="K314" s="4"/>
      <c r="L314" s="13"/>
      <c r="O314"/>
      <c r="P314"/>
      <c r="Q314"/>
    </row>
    <row r="315" spans="1:17" s="1" customFormat="1" ht="14.25" customHeight="1" x14ac:dyDescent="0.25">
      <c r="A315" s="2"/>
      <c r="B315" s="3"/>
      <c r="C315" s="4"/>
      <c r="D315" s="4"/>
      <c r="E315" s="4"/>
      <c r="F315" s="4"/>
      <c r="G315" s="4"/>
      <c r="H315" s="4"/>
      <c r="I315" s="4"/>
      <c r="J315" s="4"/>
      <c r="K315" s="4"/>
      <c r="L315" s="13"/>
      <c r="O315"/>
      <c r="P315"/>
      <c r="Q315"/>
    </row>
    <row r="316" spans="1:17" s="1" customFormat="1" ht="14.25" customHeight="1" x14ac:dyDescent="0.25">
      <c r="A316" s="2"/>
      <c r="B316" s="3"/>
      <c r="C316" s="4"/>
      <c r="D316" s="4"/>
      <c r="E316" s="4"/>
      <c r="F316" s="4"/>
      <c r="G316" s="4"/>
      <c r="H316" s="4"/>
      <c r="I316" s="4"/>
      <c r="J316" s="4"/>
      <c r="K316" s="4"/>
      <c r="L316" s="13"/>
      <c r="O316"/>
      <c r="P316"/>
      <c r="Q316"/>
    </row>
    <row r="317" spans="1:17" s="1" customFormat="1" ht="14.25" customHeight="1" x14ac:dyDescent="0.25">
      <c r="A317" s="2"/>
      <c r="B317" s="3"/>
      <c r="C317" s="4"/>
      <c r="D317" s="4"/>
      <c r="E317" s="4"/>
      <c r="F317" s="4"/>
      <c r="G317" s="4"/>
      <c r="H317" s="4"/>
      <c r="I317" s="4"/>
      <c r="J317" s="4"/>
      <c r="K317" s="4"/>
      <c r="L317" s="13"/>
      <c r="O317"/>
      <c r="P317"/>
      <c r="Q317"/>
    </row>
    <row r="318" spans="1:17" s="1" customFormat="1" ht="14.25" customHeight="1" x14ac:dyDescent="0.25">
      <c r="A318" s="2"/>
      <c r="B318" s="3"/>
      <c r="C318" s="4"/>
      <c r="D318" s="4"/>
      <c r="E318" s="4"/>
      <c r="F318" s="4"/>
      <c r="G318" s="4"/>
      <c r="H318" s="4"/>
      <c r="I318" s="4"/>
      <c r="J318" s="4"/>
      <c r="K318" s="4"/>
      <c r="L318" s="13"/>
      <c r="O318"/>
      <c r="P318"/>
      <c r="Q318"/>
    </row>
    <row r="319" spans="1:17" s="1" customFormat="1" ht="14.25" customHeight="1" x14ac:dyDescent="0.25">
      <c r="A319" s="2"/>
      <c r="B319" s="3"/>
      <c r="C319" s="4"/>
      <c r="D319" s="4"/>
      <c r="E319" s="4"/>
      <c r="F319" s="4"/>
      <c r="G319" s="4"/>
      <c r="H319" s="4"/>
      <c r="I319" s="4"/>
      <c r="J319" s="4"/>
      <c r="K319" s="4"/>
      <c r="L319" s="13"/>
      <c r="O319"/>
      <c r="P319"/>
      <c r="Q319"/>
    </row>
    <row r="320" spans="1:17" s="1" customFormat="1" ht="14.25" customHeight="1" x14ac:dyDescent="0.25">
      <c r="A320" s="2"/>
      <c r="B320" s="3"/>
      <c r="C320" s="4"/>
      <c r="D320" s="4"/>
      <c r="E320" s="4"/>
      <c r="F320" s="4"/>
      <c r="G320" s="4"/>
      <c r="H320" s="4"/>
      <c r="I320" s="4"/>
      <c r="J320" s="4"/>
      <c r="K320" s="4"/>
      <c r="L320" s="13"/>
      <c r="O320"/>
      <c r="P320"/>
      <c r="Q320"/>
    </row>
    <row r="321" spans="1:17" s="1" customFormat="1" ht="14.25" customHeight="1" x14ac:dyDescent="0.25">
      <c r="A321" s="2"/>
      <c r="B321" s="3"/>
      <c r="C321" s="4"/>
      <c r="D321" s="4"/>
      <c r="E321" s="4"/>
      <c r="F321" s="4"/>
      <c r="G321" s="4"/>
      <c r="H321" s="4"/>
      <c r="I321" s="4"/>
      <c r="J321" s="4"/>
      <c r="K321" s="4"/>
      <c r="L321" s="13"/>
      <c r="O321"/>
      <c r="P321"/>
      <c r="Q321"/>
    </row>
    <row r="322" spans="1:17" s="1" customFormat="1" ht="14.25" customHeight="1" x14ac:dyDescent="0.25">
      <c r="A322" s="2"/>
      <c r="B322" s="3"/>
      <c r="C322" s="4"/>
      <c r="D322" s="4"/>
      <c r="E322" s="4"/>
      <c r="F322" s="4"/>
      <c r="G322" s="4"/>
      <c r="H322" s="4"/>
      <c r="I322" s="4"/>
      <c r="J322" s="4"/>
      <c r="K322" s="4"/>
      <c r="L322" s="13"/>
      <c r="O322"/>
      <c r="P322"/>
      <c r="Q322"/>
    </row>
    <row r="323" spans="1:17" s="1" customFormat="1" ht="14.25" customHeight="1" x14ac:dyDescent="0.25">
      <c r="A323" s="2"/>
      <c r="B323" s="3"/>
      <c r="C323" s="4"/>
      <c r="D323" s="4"/>
      <c r="E323" s="4"/>
      <c r="F323" s="4"/>
      <c r="G323" s="4"/>
      <c r="H323" s="4"/>
      <c r="I323" s="4"/>
      <c r="J323" s="4"/>
      <c r="K323" s="4"/>
      <c r="L323" s="13"/>
      <c r="O323"/>
      <c r="P323"/>
      <c r="Q323"/>
    </row>
    <row r="324" spans="1:17" s="1" customFormat="1" ht="14.25" customHeight="1" x14ac:dyDescent="0.25">
      <c r="A324" s="2"/>
      <c r="B324" s="3"/>
      <c r="C324" s="4"/>
      <c r="D324" s="4"/>
      <c r="E324" s="4"/>
      <c r="F324" s="4"/>
      <c r="G324" s="4"/>
      <c r="H324" s="4"/>
      <c r="I324" s="4"/>
      <c r="J324" s="4"/>
      <c r="K324" s="4"/>
      <c r="L324" s="13"/>
      <c r="O324"/>
      <c r="P324"/>
      <c r="Q324"/>
    </row>
    <row r="325" spans="1:17" s="1" customFormat="1" ht="14.25" customHeight="1" x14ac:dyDescent="0.25">
      <c r="A325" s="2"/>
      <c r="B325" s="3"/>
      <c r="C325" s="4"/>
      <c r="D325" s="4"/>
      <c r="E325" s="4"/>
      <c r="F325" s="4"/>
      <c r="G325" s="4"/>
      <c r="H325" s="4"/>
      <c r="I325" s="4"/>
      <c r="J325" s="4"/>
      <c r="K325" s="4"/>
      <c r="L325" s="13"/>
      <c r="O325"/>
      <c r="P325"/>
      <c r="Q325"/>
    </row>
    <row r="326" spans="1:17" s="1" customFormat="1" ht="14.25" customHeight="1" x14ac:dyDescent="0.25">
      <c r="A326" s="2"/>
      <c r="B326" s="3"/>
      <c r="C326" s="4"/>
      <c r="D326" s="4"/>
      <c r="E326" s="4"/>
      <c r="F326" s="4"/>
      <c r="G326" s="4"/>
      <c r="H326" s="4"/>
      <c r="I326" s="4"/>
      <c r="J326" s="4"/>
      <c r="K326" s="4"/>
      <c r="L326" s="13"/>
      <c r="O326"/>
      <c r="P326"/>
      <c r="Q326"/>
    </row>
    <row r="327" spans="1:17" s="1" customFormat="1" ht="14.25" customHeight="1" x14ac:dyDescent="0.25">
      <c r="A327" s="2"/>
      <c r="B327" s="3"/>
      <c r="C327" s="4"/>
      <c r="D327" s="4"/>
      <c r="E327" s="4"/>
      <c r="F327" s="4"/>
      <c r="G327" s="4"/>
      <c r="H327" s="4"/>
      <c r="I327" s="4"/>
      <c r="J327" s="4"/>
      <c r="K327" s="4"/>
      <c r="L327" s="13"/>
      <c r="O327"/>
      <c r="P327"/>
      <c r="Q327"/>
    </row>
    <row r="328" spans="1:17" s="1" customFormat="1" ht="14.25" customHeight="1" x14ac:dyDescent="0.25">
      <c r="A328" s="2"/>
      <c r="B328" s="3"/>
      <c r="C328" s="4"/>
      <c r="D328" s="4"/>
      <c r="E328" s="4"/>
      <c r="F328" s="4"/>
      <c r="G328" s="4"/>
      <c r="H328" s="4"/>
      <c r="I328" s="4"/>
      <c r="J328" s="4"/>
      <c r="K328" s="4"/>
      <c r="L328" s="13"/>
      <c r="O328"/>
      <c r="P328"/>
      <c r="Q328"/>
    </row>
    <row r="329" spans="1:17" ht="14.25" customHeight="1" x14ac:dyDescent="0.25">
      <c r="L329" s="13"/>
    </row>
    <row r="330" spans="1:17" ht="14.25" customHeight="1" x14ac:dyDescent="0.25">
      <c r="L330" s="13"/>
    </row>
    <row r="331" spans="1:17" ht="14.25" customHeight="1" x14ac:dyDescent="0.25">
      <c r="L331" s="13"/>
    </row>
    <row r="332" spans="1:17" ht="14.25" customHeight="1" x14ac:dyDescent="0.25">
      <c r="L332" s="13"/>
    </row>
    <row r="333" spans="1:17" ht="14.25" customHeight="1" x14ac:dyDescent="0.25">
      <c r="L333" s="13"/>
    </row>
    <row r="334" spans="1:17" ht="14.25" customHeight="1" x14ac:dyDescent="0.25">
      <c r="L334" s="13"/>
    </row>
    <row r="335" spans="1:17" ht="14.25" customHeight="1" x14ac:dyDescent="0.25">
      <c r="L335" s="13"/>
    </row>
    <row r="336" spans="1:17" ht="14.25" customHeight="1" x14ac:dyDescent="0.25">
      <c r="L336" s="13"/>
    </row>
    <row r="337" spans="1:14" ht="14.25" customHeight="1" x14ac:dyDescent="0.25">
      <c r="L337" s="13"/>
    </row>
    <row r="338" spans="1:14" s="12" customFormat="1" ht="30" customHeight="1" x14ac:dyDescent="0.25">
      <c r="A338" s="2"/>
      <c r="B338" s="3"/>
      <c r="C338" s="4"/>
      <c r="D338" s="4"/>
      <c r="E338" s="4"/>
      <c r="F338" s="4"/>
      <c r="G338" s="4"/>
      <c r="H338" s="4"/>
      <c r="I338" s="4"/>
      <c r="J338" s="4"/>
      <c r="K338" s="4"/>
      <c r="L338" s="11"/>
      <c r="M338" s="11"/>
      <c r="N338" s="11"/>
    </row>
    <row r="339" spans="1:14" ht="14.25" customHeight="1" x14ac:dyDescent="0.25">
      <c r="L339" s="13"/>
    </row>
    <row r="340" spans="1:14" ht="14.25" customHeight="1" x14ac:dyDescent="0.25">
      <c r="L340" s="13"/>
    </row>
    <row r="341" spans="1:14" ht="14.25" customHeight="1" x14ac:dyDescent="0.25">
      <c r="L341" s="13"/>
    </row>
    <row r="342" spans="1:14" ht="14.25" customHeight="1" x14ac:dyDescent="0.25">
      <c r="L342" s="13"/>
    </row>
    <row r="343" spans="1:14" ht="14.25" customHeight="1" x14ac:dyDescent="0.25">
      <c r="L343" s="13"/>
    </row>
    <row r="344" spans="1:14" ht="14.25" customHeight="1" x14ac:dyDescent="0.25">
      <c r="L344" s="13"/>
    </row>
    <row r="345" spans="1:14" ht="14.25" customHeight="1" x14ac:dyDescent="0.25">
      <c r="L345" s="13"/>
    </row>
    <row r="347" spans="1:14" s="12" customFormat="1" ht="30" customHeight="1" x14ac:dyDescent="0.25">
      <c r="A347" s="2"/>
      <c r="B347" s="3"/>
      <c r="C347" s="4"/>
      <c r="D347" s="4"/>
      <c r="E347" s="4"/>
      <c r="F347" s="4"/>
      <c r="G347" s="4"/>
      <c r="H347" s="4"/>
      <c r="I347" s="4"/>
      <c r="J347" s="4"/>
      <c r="K347" s="4"/>
      <c r="L347" s="11"/>
      <c r="M347" s="11"/>
      <c r="N347" s="11"/>
    </row>
    <row r="348" spans="1:14" ht="13.15" customHeight="1" x14ac:dyDescent="0.25"/>
    <row r="353" spans="2:17" s="2" customFormat="1" ht="13.15" customHeight="1" x14ac:dyDescent="0.25">
      <c r="B353" s="3"/>
      <c r="C353" s="4"/>
      <c r="D353" s="4"/>
      <c r="E353" s="4"/>
      <c r="F353" s="4"/>
      <c r="G353" s="4"/>
      <c r="H353" s="4"/>
      <c r="I353" s="4"/>
      <c r="J353" s="4"/>
      <c r="K353" s="4"/>
      <c r="L353" s="1"/>
      <c r="M353" s="1"/>
      <c r="N353" s="1"/>
      <c r="O353"/>
      <c r="P353"/>
      <c r="Q353"/>
    </row>
    <row r="355" spans="2:17" s="2" customFormat="1" ht="13.15" customHeight="1" x14ac:dyDescent="0.25">
      <c r="B355" s="3"/>
      <c r="C355" s="4"/>
      <c r="D355" s="4"/>
      <c r="E355" s="4"/>
      <c r="F355" s="4"/>
      <c r="G355" s="4"/>
      <c r="H355" s="4"/>
      <c r="I355" s="4"/>
      <c r="J355" s="4"/>
      <c r="K355" s="4"/>
      <c r="L355" s="1"/>
      <c r="M355" s="1"/>
      <c r="N355" s="1"/>
      <c r="O355"/>
      <c r="P355"/>
      <c r="Q355"/>
    </row>
    <row r="359" spans="2:17" s="2" customFormat="1" ht="13.15" customHeight="1" x14ac:dyDescent="0.25">
      <c r="B359" s="3"/>
      <c r="C359" s="4"/>
      <c r="D359" s="4"/>
      <c r="E359" s="4"/>
      <c r="F359" s="4"/>
      <c r="G359" s="4"/>
      <c r="H359" s="4"/>
      <c r="I359" s="4"/>
      <c r="J359" s="4"/>
      <c r="K359" s="4"/>
      <c r="L359" s="1"/>
      <c r="M359" s="1"/>
      <c r="N359" s="1"/>
      <c r="O359"/>
      <c r="P359"/>
      <c r="Q359"/>
    </row>
    <row r="363" spans="2:17" s="2" customFormat="1" ht="13.15" customHeight="1" x14ac:dyDescent="0.25">
      <c r="B363" s="3"/>
      <c r="C363" s="4"/>
      <c r="D363" s="4"/>
      <c r="E363" s="4"/>
      <c r="F363" s="4"/>
      <c r="G363" s="4"/>
      <c r="H363" s="4"/>
      <c r="I363" s="4"/>
      <c r="J363" s="4"/>
      <c r="K363" s="4"/>
      <c r="L363" s="1"/>
      <c r="M363" s="1"/>
      <c r="N363" s="1"/>
      <c r="O363"/>
      <c r="P363"/>
      <c r="Q363"/>
    </row>
    <row r="371" spans="2:17" s="2" customFormat="1" ht="13.15" customHeight="1" x14ac:dyDescent="0.25">
      <c r="B371" s="3"/>
      <c r="C371" s="4"/>
      <c r="D371" s="4"/>
      <c r="E371" s="4"/>
      <c r="F371" s="4"/>
      <c r="G371" s="4"/>
      <c r="H371" s="4"/>
      <c r="I371" s="4"/>
      <c r="J371" s="4"/>
      <c r="K371" s="4"/>
      <c r="L371" s="1"/>
      <c r="M371" s="1"/>
      <c r="N371" s="1"/>
      <c r="O371"/>
      <c r="P371"/>
      <c r="Q371"/>
    </row>
  </sheetData>
  <mergeCells count="17">
    <mergeCell ref="A1:D1"/>
    <mergeCell ref="I1:K1"/>
    <mergeCell ref="A2:K2"/>
    <mergeCell ref="A3:K3"/>
    <mergeCell ref="A4:K4"/>
    <mergeCell ref="H6:H7"/>
    <mergeCell ref="I6:I7"/>
    <mergeCell ref="J6:J7"/>
    <mergeCell ref="A24:A25"/>
    <mergeCell ref="K6:K7"/>
    <mergeCell ref="A6:A8"/>
    <mergeCell ref="B6:B8"/>
    <mergeCell ref="C6:C8"/>
    <mergeCell ref="D6:D8"/>
    <mergeCell ref="E6:E8"/>
    <mergeCell ref="F6:F7"/>
    <mergeCell ref="G6:G7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58"/>
  <sheetViews>
    <sheetView tabSelected="1" view="pageBreakPreview" zoomScale="60" zoomScaleNormal="100" workbookViewId="0">
      <selection activeCell="M25" sqref="M25"/>
    </sheetView>
  </sheetViews>
  <sheetFormatPr defaultRowHeight="12.5" x14ac:dyDescent="0.25"/>
  <cols>
    <col min="1" max="1" width="4.453125" style="2" customWidth="1"/>
    <col min="2" max="2" width="43.81640625" style="3" customWidth="1"/>
    <col min="3" max="3" width="8.26953125" style="4" customWidth="1"/>
    <col min="4" max="4" width="7.7265625" style="4" customWidth="1"/>
    <col min="5" max="5" width="10" style="4" customWidth="1"/>
    <col min="6" max="6" width="11.81640625" style="4" customWidth="1"/>
    <col min="7" max="7" width="8.54296875" style="4" customWidth="1"/>
    <col min="8" max="8" width="10.26953125" style="4" customWidth="1"/>
    <col min="9" max="9" width="9.26953125" style="4" customWidth="1"/>
    <col min="10" max="10" width="8.54296875" style="4" customWidth="1"/>
    <col min="11" max="11" width="11" style="4" customWidth="1"/>
    <col min="12" max="12" width="11.81640625" style="1" bestFit="1" customWidth="1"/>
    <col min="13" max="13" width="13.81640625" style="1" bestFit="1" customWidth="1"/>
    <col min="14" max="14" width="12.26953125" style="1" bestFit="1" customWidth="1"/>
    <col min="15" max="15" width="15.453125" customWidth="1"/>
    <col min="16" max="16" width="12.26953125" bestFit="1" customWidth="1"/>
    <col min="17" max="17" width="11.26953125" bestFit="1" customWidth="1"/>
  </cols>
  <sheetData>
    <row r="1" spans="1:15" ht="55.15" customHeight="1" x14ac:dyDescent="0.25">
      <c r="A1" s="252" t="s">
        <v>210</v>
      </c>
      <c r="B1" s="252"/>
      <c r="C1" s="252"/>
      <c r="D1" s="252"/>
      <c r="E1" s="187"/>
      <c r="F1" s="121"/>
      <c r="G1" s="121"/>
      <c r="H1" s="121"/>
      <c r="I1" s="253" t="s">
        <v>150</v>
      </c>
      <c r="J1" s="253"/>
      <c r="K1" s="253"/>
      <c r="N1" s="26"/>
      <c r="O1" s="19"/>
    </row>
    <row r="2" spans="1:15" ht="35.15" customHeight="1" x14ac:dyDescent="0.5">
      <c r="A2" s="254" t="s">
        <v>29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N2" s="26"/>
      <c r="O2" s="19"/>
    </row>
    <row r="3" spans="1:15" ht="25" x14ac:dyDescent="0.5">
      <c r="A3" s="254" t="s">
        <v>182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N3" s="26"/>
      <c r="O3" s="19"/>
    </row>
    <row r="4" spans="1:15" ht="25" x14ac:dyDescent="0.5">
      <c r="A4" s="254" t="s">
        <v>48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N4" s="26"/>
      <c r="O4" s="19"/>
    </row>
    <row r="5" spans="1:15" ht="18" customHeight="1" thickBot="1" x14ac:dyDescent="0.55000000000000004">
      <c r="A5" s="133"/>
      <c r="B5" s="133"/>
      <c r="C5" s="133"/>
      <c r="D5" s="180"/>
      <c r="E5" s="95"/>
      <c r="F5" s="133"/>
      <c r="G5" s="133"/>
      <c r="H5" s="133"/>
      <c r="I5" s="133"/>
      <c r="J5" s="133"/>
      <c r="K5" s="133"/>
      <c r="N5" s="26"/>
      <c r="O5" s="19"/>
    </row>
    <row r="6" spans="1:15" s="9" customFormat="1" ht="13.15" customHeight="1" x14ac:dyDescent="0.25">
      <c r="A6" s="264" t="s">
        <v>0</v>
      </c>
      <c r="B6" s="257" t="s">
        <v>1</v>
      </c>
      <c r="C6" s="261" t="s">
        <v>6</v>
      </c>
      <c r="D6" s="261" t="s">
        <v>7</v>
      </c>
      <c r="E6" s="261" t="s">
        <v>23</v>
      </c>
      <c r="F6" s="259" t="s">
        <v>2</v>
      </c>
      <c r="G6" s="259" t="s">
        <v>3</v>
      </c>
      <c r="H6" s="259" t="s">
        <v>4</v>
      </c>
      <c r="I6" s="257" t="s">
        <v>15</v>
      </c>
      <c r="J6" s="257" t="s">
        <v>16</v>
      </c>
      <c r="K6" s="255" t="s">
        <v>5</v>
      </c>
      <c r="L6" s="8"/>
      <c r="M6" s="8"/>
      <c r="N6" s="26"/>
      <c r="O6" s="19"/>
    </row>
    <row r="7" spans="1:15" s="9" customFormat="1" ht="13" x14ac:dyDescent="0.25">
      <c r="A7" s="265"/>
      <c r="B7" s="258"/>
      <c r="C7" s="262"/>
      <c r="D7" s="262"/>
      <c r="E7" s="262"/>
      <c r="F7" s="260"/>
      <c r="G7" s="260"/>
      <c r="H7" s="260"/>
      <c r="I7" s="258"/>
      <c r="J7" s="258"/>
      <c r="K7" s="256"/>
      <c r="L7" s="8"/>
      <c r="M7" s="8"/>
      <c r="N7" s="26"/>
      <c r="O7" s="19"/>
    </row>
    <row r="8" spans="1:15" s="9" customFormat="1" ht="13" x14ac:dyDescent="0.25">
      <c r="A8" s="265"/>
      <c r="B8" s="258"/>
      <c r="C8" s="263"/>
      <c r="D8" s="263"/>
      <c r="E8" s="263"/>
      <c r="F8" s="218" t="s">
        <v>14</v>
      </c>
      <c r="G8" s="218" t="s">
        <v>14</v>
      </c>
      <c r="H8" s="218" t="s">
        <v>14</v>
      </c>
      <c r="I8" s="218" t="s">
        <v>14</v>
      </c>
      <c r="J8" s="218" t="s">
        <v>14</v>
      </c>
      <c r="K8" s="76" t="s">
        <v>14</v>
      </c>
      <c r="L8" s="8"/>
      <c r="M8" s="8"/>
      <c r="N8" s="26"/>
      <c r="O8" s="21"/>
    </row>
    <row r="9" spans="1:15" s="10" customFormat="1" ht="11.5" x14ac:dyDescent="0.25">
      <c r="A9" s="219" t="s">
        <v>28</v>
      </c>
      <c r="B9" s="18">
        <v>1</v>
      </c>
      <c r="C9" s="15" t="s">
        <v>25</v>
      </c>
      <c r="D9" s="18">
        <v>3</v>
      </c>
      <c r="E9" s="15" t="s">
        <v>9</v>
      </c>
      <c r="F9" s="18">
        <v>5</v>
      </c>
      <c r="G9" s="15" t="s">
        <v>10</v>
      </c>
      <c r="H9" s="18">
        <v>7</v>
      </c>
      <c r="I9" s="15">
        <v>8</v>
      </c>
      <c r="J9" s="15">
        <v>9</v>
      </c>
      <c r="K9" s="77" t="s">
        <v>27</v>
      </c>
      <c r="L9" s="8"/>
      <c r="M9" s="8"/>
      <c r="N9" s="26"/>
      <c r="O9" s="19"/>
    </row>
    <row r="10" spans="1:15" s="10" customFormat="1" ht="11.5" x14ac:dyDescent="0.25">
      <c r="A10" s="219"/>
      <c r="B10" s="72" t="s">
        <v>183</v>
      </c>
      <c r="C10" s="15"/>
      <c r="D10" s="18"/>
      <c r="E10" s="15"/>
      <c r="F10" s="18"/>
      <c r="G10" s="15"/>
      <c r="H10" s="18"/>
      <c r="I10" s="15"/>
      <c r="J10" s="15"/>
      <c r="K10" s="77"/>
      <c r="L10" s="8"/>
      <c r="M10" s="8"/>
      <c r="N10" s="26"/>
      <c r="O10" s="19"/>
    </row>
    <row r="11" spans="1:15" s="10" customFormat="1" ht="11.5" x14ac:dyDescent="0.25">
      <c r="A11" s="219" t="s">
        <v>165</v>
      </c>
      <c r="B11" s="72" t="s">
        <v>161</v>
      </c>
      <c r="C11" s="15"/>
      <c r="D11" s="18"/>
      <c r="E11" s="15"/>
      <c r="F11" s="18"/>
      <c r="G11" s="15"/>
      <c r="H11" s="18"/>
      <c r="I11" s="15"/>
      <c r="J11" s="15"/>
      <c r="K11" s="200"/>
      <c r="L11" s="8"/>
      <c r="M11" s="8"/>
      <c r="N11" s="26"/>
      <c r="O11" s="19"/>
    </row>
    <row r="12" spans="1:15" s="10" customFormat="1" ht="11.5" x14ac:dyDescent="0.25">
      <c r="A12" s="91" t="s">
        <v>24</v>
      </c>
      <c r="B12" s="136" t="s">
        <v>187</v>
      </c>
      <c r="C12" s="181" t="s">
        <v>96</v>
      </c>
      <c r="D12" s="181">
        <v>1</v>
      </c>
      <c r="E12" s="208">
        <v>500</v>
      </c>
      <c r="F12" s="125">
        <f>E12*D12</f>
        <v>500</v>
      </c>
      <c r="G12" s="126">
        <v>0</v>
      </c>
      <c r="H12" s="125">
        <v>0</v>
      </c>
      <c r="I12" s="126">
        <v>0</v>
      </c>
      <c r="J12" s="126">
        <v>0</v>
      </c>
      <c r="K12" s="127">
        <f t="shared" ref="K12:K29" si="0">F12+G12+H12+I12+J12</f>
        <v>500</v>
      </c>
      <c r="L12" s="8"/>
      <c r="M12" s="8"/>
      <c r="N12" s="92"/>
      <c r="O12" s="19"/>
    </row>
    <row r="13" spans="1:15" s="10" customFormat="1" ht="11.5" x14ac:dyDescent="0.25">
      <c r="A13" s="91"/>
      <c r="B13" s="183" t="s">
        <v>107</v>
      </c>
      <c r="C13" s="181"/>
      <c r="D13" s="181"/>
      <c r="E13" s="209"/>
      <c r="F13" s="160">
        <f>F12</f>
        <v>500</v>
      </c>
      <c r="G13" s="160">
        <f t="shared" ref="G13:K13" si="1">G12</f>
        <v>0</v>
      </c>
      <c r="H13" s="160">
        <f t="shared" si="1"/>
        <v>0</v>
      </c>
      <c r="I13" s="160">
        <f t="shared" si="1"/>
        <v>0</v>
      </c>
      <c r="J13" s="160">
        <f t="shared" si="1"/>
        <v>0</v>
      </c>
      <c r="K13" s="268">
        <f t="shared" si="1"/>
        <v>500</v>
      </c>
      <c r="L13" s="11"/>
      <c r="M13" s="8"/>
      <c r="N13" s="26"/>
      <c r="O13" s="19"/>
    </row>
    <row r="14" spans="1:15" s="10" customFormat="1" ht="11.5" x14ac:dyDescent="0.25">
      <c r="A14" s="219" t="s">
        <v>166</v>
      </c>
      <c r="B14" s="183" t="s">
        <v>201</v>
      </c>
      <c r="C14" s="181"/>
      <c r="D14" s="181"/>
      <c r="E14" s="209"/>
      <c r="F14" s="160"/>
      <c r="G14" s="160"/>
      <c r="H14" s="160"/>
      <c r="I14" s="160"/>
      <c r="J14" s="168"/>
      <c r="K14" s="268"/>
      <c r="L14" s="11"/>
      <c r="M14" s="8"/>
      <c r="N14" s="26"/>
      <c r="O14" s="19"/>
    </row>
    <row r="15" spans="1:15" s="10" customFormat="1" ht="23" x14ac:dyDescent="0.25">
      <c r="A15" s="91" t="s">
        <v>25</v>
      </c>
      <c r="B15" s="136" t="s">
        <v>162</v>
      </c>
      <c r="C15" s="181" t="s">
        <v>96</v>
      </c>
      <c r="D15" s="181">
        <v>1</v>
      </c>
      <c r="E15" s="208">
        <v>2000</v>
      </c>
      <c r="F15" s="125">
        <v>1500</v>
      </c>
      <c r="G15" s="126">
        <v>0</v>
      </c>
      <c r="H15" s="125">
        <v>0</v>
      </c>
      <c r="I15" s="126">
        <v>0</v>
      </c>
      <c r="J15" s="167">
        <v>0</v>
      </c>
      <c r="K15" s="78">
        <f>F15+G15+H15+I15+J15</f>
        <v>1500</v>
      </c>
      <c r="L15" s="8"/>
      <c r="M15" s="8"/>
      <c r="N15" s="92"/>
      <c r="O15" s="19"/>
    </row>
    <row r="16" spans="1:15" s="10" customFormat="1" ht="11.5" x14ac:dyDescent="0.25">
      <c r="A16" s="91"/>
      <c r="B16" s="183" t="s">
        <v>179</v>
      </c>
      <c r="C16" s="181"/>
      <c r="D16" s="181"/>
      <c r="E16" s="208"/>
      <c r="F16" s="160">
        <f>F15</f>
        <v>1500</v>
      </c>
      <c r="G16" s="160">
        <f t="shared" ref="G16:K16" si="2">G15</f>
        <v>0</v>
      </c>
      <c r="H16" s="160">
        <f t="shared" si="2"/>
        <v>0</v>
      </c>
      <c r="I16" s="160">
        <f t="shared" si="2"/>
        <v>0</v>
      </c>
      <c r="J16" s="160">
        <f t="shared" si="2"/>
        <v>0</v>
      </c>
      <c r="K16" s="268">
        <f t="shared" si="2"/>
        <v>1500</v>
      </c>
      <c r="L16" s="8"/>
      <c r="M16" s="8"/>
      <c r="N16" s="92"/>
      <c r="O16" s="19"/>
    </row>
    <row r="17" spans="1:15" s="10" customFormat="1" ht="11.5" x14ac:dyDescent="0.25">
      <c r="A17" s="219" t="s">
        <v>188</v>
      </c>
      <c r="B17" s="183" t="s">
        <v>202</v>
      </c>
      <c r="C17" s="181"/>
      <c r="D17" s="181"/>
      <c r="E17" s="208"/>
      <c r="F17" s="125"/>
      <c r="G17" s="126"/>
      <c r="H17" s="125"/>
      <c r="I17" s="126"/>
      <c r="J17" s="167"/>
      <c r="K17" s="127"/>
      <c r="L17" s="8"/>
      <c r="M17" s="8"/>
      <c r="N17" s="92"/>
      <c r="O17" s="19"/>
    </row>
    <row r="18" spans="1:15" s="10" customFormat="1" ht="11.5" x14ac:dyDescent="0.25">
      <c r="A18" s="91" t="s">
        <v>8</v>
      </c>
      <c r="B18" s="136" t="s">
        <v>186</v>
      </c>
      <c r="C18" s="181" t="s">
        <v>96</v>
      </c>
      <c r="D18" s="181">
        <v>1</v>
      </c>
      <c r="E18" s="208">
        <f>F18+G18+H18+I18+J18</f>
        <v>6325</v>
      </c>
      <c r="F18" s="125">
        <v>0</v>
      </c>
      <c r="G18" s="126">
        <v>825</v>
      </c>
      <c r="H18" s="125">
        <v>5500</v>
      </c>
      <c r="I18" s="126">
        <f>0</f>
        <v>0</v>
      </c>
      <c r="J18" s="126">
        <v>0</v>
      </c>
      <c r="K18" s="127">
        <f>F18+G18+H18+I18+J18</f>
        <v>6325</v>
      </c>
      <c r="L18" s="11"/>
      <c r="M18" s="8"/>
      <c r="N18" s="26"/>
      <c r="O18" s="19"/>
    </row>
    <row r="19" spans="1:15" s="10" customFormat="1" ht="11.5" x14ac:dyDescent="0.25">
      <c r="A19" s="91"/>
      <c r="B19" s="183" t="s">
        <v>185</v>
      </c>
      <c r="C19" s="181"/>
      <c r="D19" s="181"/>
      <c r="E19" s="208"/>
      <c r="F19" s="160">
        <f>SUM(F18)</f>
        <v>0</v>
      </c>
      <c r="G19" s="160">
        <f t="shared" ref="G19:K19" si="3">SUM(G18)</f>
        <v>825</v>
      </c>
      <c r="H19" s="160">
        <f t="shared" si="3"/>
        <v>5500</v>
      </c>
      <c r="I19" s="160">
        <f t="shared" si="3"/>
        <v>0</v>
      </c>
      <c r="J19" s="160">
        <f t="shared" si="3"/>
        <v>0</v>
      </c>
      <c r="K19" s="268">
        <f t="shared" si="3"/>
        <v>6325</v>
      </c>
      <c r="L19" s="8"/>
      <c r="M19" s="8"/>
      <c r="N19" s="92"/>
      <c r="O19" s="19"/>
    </row>
    <row r="20" spans="1:15" s="10" customFormat="1" ht="11.5" x14ac:dyDescent="0.25">
      <c r="A20" s="219" t="s">
        <v>198</v>
      </c>
      <c r="B20" s="183" t="s">
        <v>164</v>
      </c>
      <c r="C20" s="181"/>
      <c r="D20" s="181"/>
      <c r="E20" s="182"/>
      <c r="F20" s="160"/>
      <c r="G20" s="160"/>
      <c r="H20" s="160"/>
      <c r="I20" s="160"/>
      <c r="J20" s="160"/>
      <c r="K20" s="269"/>
      <c r="L20" s="11"/>
      <c r="M20" s="8"/>
      <c r="N20" s="26"/>
      <c r="O20" s="19"/>
    </row>
    <row r="21" spans="1:15" s="12" customFormat="1" ht="11.5" x14ac:dyDescent="0.25">
      <c r="A21" s="91" t="s">
        <v>9</v>
      </c>
      <c r="B21" s="136" t="s">
        <v>167</v>
      </c>
      <c r="C21" s="181" t="s">
        <v>96</v>
      </c>
      <c r="D21" s="181">
        <v>1</v>
      </c>
      <c r="E21" s="208">
        <v>25515</v>
      </c>
      <c r="F21" s="125">
        <v>5500</v>
      </c>
      <c r="G21" s="126">
        <v>2250</v>
      </c>
      <c r="H21" s="125">
        <v>5500</v>
      </c>
      <c r="I21" s="126">
        <f>0</f>
        <v>0</v>
      </c>
      <c r="J21" s="126">
        <v>0</v>
      </c>
      <c r="K21" s="127">
        <f t="shared" si="0"/>
        <v>13250</v>
      </c>
      <c r="L21" s="11"/>
      <c r="M21" s="11"/>
      <c r="N21" s="26"/>
      <c r="O21" s="21"/>
    </row>
    <row r="22" spans="1:15" s="10" customFormat="1" ht="11.5" x14ac:dyDescent="0.25">
      <c r="A22" s="91" t="s">
        <v>26</v>
      </c>
      <c r="B22" s="136" t="s">
        <v>168</v>
      </c>
      <c r="C22" s="181" t="s">
        <v>96</v>
      </c>
      <c r="D22" s="181">
        <v>1</v>
      </c>
      <c r="E22" s="208">
        <f>F22+G22+H22+I22+J22</f>
        <v>13250</v>
      </c>
      <c r="F22" s="125">
        <v>5500</v>
      </c>
      <c r="G22" s="126">
        <v>2250</v>
      </c>
      <c r="H22" s="125">
        <v>5500</v>
      </c>
      <c r="I22" s="126">
        <f>0</f>
        <v>0</v>
      </c>
      <c r="J22" s="126">
        <v>0</v>
      </c>
      <c r="K22" s="127">
        <f t="shared" si="0"/>
        <v>13250</v>
      </c>
      <c r="L22" s="8"/>
      <c r="M22" s="8"/>
      <c r="N22" s="92"/>
      <c r="O22" s="19"/>
    </row>
    <row r="23" spans="1:15" s="10" customFormat="1" ht="11.5" x14ac:dyDescent="0.25">
      <c r="A23" s="91" t="s">
        <v>10</v>
      </c>
      <c r="B23" s="136" t="s">
        <v>175</v>
      </c>
      <c r="C23" s="181" t="s">
        <v>96</v>
      </c>
      <c r="D23" s="181">
        <v>2</v>
      </c>
      <c r="E23" s="208">
        <v>11000</v>
      </c>
      <c r="F23" s="125">
        <v>11000</v>
      </c>
      <c r="G23" s="126">
        <v>0</v>
      </c>
      <c r="H23" s="126">
        <v>0</v>
      </c>
      <c r="I23" s="126">
        <v>0</v>
      </c>
      <c r="J23" s="126">
        <v>0</v>
      </c>
      <c r="K23" s="127">
        <f t="shared" si="0"/>
        <v>11000</v>
      </c>
      <c r="L23" s="8"/>
      <c r="M23" s="8"/>
      <c r="N23" s="92"/>
      <c r="O23" s="19"/>
    </row>
    <row r="24" spans="1:15" s="10" customFormat="1" ht="11.5" x14ac:dyDescent="0.25">
      <c r="A24" s="91" t="s">
        <v>11</v>
      </c>
      <c r="B24" s="204" t="s">
        <v>97</v>
      </c>
      <c r="C24" s="181" t="s">
        <v>13</v>
      </c>
      <c r="D24" s="181">
        <v>1</v>
      </c>
      <c r="E24" s="182">
        <v>22500</v>
      </c>
      <c r="F24" s="125">
        <v>3500</v>
      </c>
      <c r="G24" s="24">
        <v>0</v>
      </c>
      <c r="H24" s="125">
        <v>19000</v>
      </c>
      <c r="I24" s="126">
        <v>0</v>
      </c>
      <c r="J24" s="126">
        <v>0</v>
      </c>
      <c r="K24" s="127">
        <f t="shared" si="0"/>
        <v>22500</v>
      </c>
      <c r="L24" s="8"/>
      <c r="M24" s="8"/>
      <c r="N24" s="92"/>
      <c r="O24" s="19"/>
    </row>
    <row r="25" spans="1:15" s="12" customFormat="1" ht="11.5" x14ac:dyDescent="0.25">
      <c r="A25" s="91" t="s">
        <v>38</v>
      </c>
      <c r="B25" s="136" t="s">
        <v>75</v>
      </c>
      <c r="C25" s="181" t="s">
        <v>13</v>
      </c>
      <c r="D25" s="181">
        <v>1</v>
      </c>
      <c r="E25" s="208">
        <v>565</v>
      </c>
      <c r="F25" s="125">
        <v>0</v>
      </c>
      <c r="G25" s="126">
        <v>0</v>
      </c>
      <c r="H25" s="125">
        <v>0</v>
      </c>
      <c r="I25" s="126">
        <f>0</f>
        <v>0</v>
      </c>
      <c r="J25" s="126">
        <f>E25</f>
        <v>565</v>
      </c>
      <c r="K25" s="127">
        <f t="shared" si="0"/>
        <v>565</v>
      </c>
      <c r="L25" s="11"/>
      <c r="M25" s="11"/>
      <c r="N25" s="26"/>
      <c r="O25" s="21"/>
    </row>
    <row r="26" spans="1:15" s="10" customFormat="1" ht="11.5" x14ac:dyDescent="0.25">
      <c r="A26" s="91" t="s">
        <v>39</v>
      </c>
      <c r="B26" s="136" t="s">
        <v>76</v>
      </c>
      <c r="C26" s="181" t="s">
        <v>13</v>
      </c>
      <c r="D26" s="181">
        <v>1</v>
      </c>
      <c r="E26" s="208">
        <v>100</v>
      </c>
      <c r="F26" s="125">
        <v>0</v>
      </c>
      <c r="G26" s="126">
        <v>0</v>
      </c>
      <c r="H26" s="125">
        <v>0</v>
      </c>
      <c r="I26" s="126">
        <f>0</f>
        <v>0</v>
      </c>
      <c r="J26" s="126">
        <f t="shared" ref="J26:J29" si="4">E26</f>
        <v>100</v>
      </c>
      <c r="K26" s="127">
        <f t="shared" si="0"/>
        <v>100</v>
      </c>
      <c r="L26" s="8"/>
      <c r="M26" s="8"/>
      <c r="N26" s="92"/>
      <c r="O26" s="19"/>
    </row>
    <row r="27" spans="1:15" s="10" customFormat="1" ht="11.5" x14ac:dyDescent="0.25">
      <c r="A27" s="91" t="s">
        <v>27</v>
      </c>
      <c r="B27" s="136" t="s">
        <v>143</v>
      </c>
      <c r="C27" s="181" t="s">
        <v>13</v>
      </c>
      <c r="D27" s="181">
        <v>1</v>
      </c>
      <c r="E27" s="208">
        <v>100</v>
      </c>
      <c r="F27" s="125">
        <v>0</v>
      </c>
      <c r="G27" s="126">
        <v>0</v>
      </c>
      <c r="H27" s="125">
        <v>0</v>
      </c>
      <c r="I27" s="126">
        <f>0</f>
        <v>0</v>
      </c>
      <c r="J27" s="126">
        <f t="shared" si="4"/>
        <v>100</v>
      </c>
      <c r="K27" s="127">
        <f t="shared" si="0"/>
        <v>100</v>
      </c>
      <c r="L27" s="11"/>
      <c r="M27" s="8"/>
      <c r="N27" s="26"/>
      <c r="O27" s="19"/>
    </row>
    <row r="28" spans="1:15" s="10" customFormat="1" ht="11.5" x14ac:dyDescent="0.25">
      <c r="A28" s="91" t="s">
        <v>42</v>
      </c>
      <c r="B28" s="136" t="s">
        <v>77</v>
      </c>
      <c r="C28" s="181" t="s">
        <v>96</v>
      </c>
      <c r="D28" s="181">
        <v>1</v>
      </c>
      <c r="E28" s="208">
        <v>170</v>
      </c>
      <c r="F28" s="125">
        <v>0</v>
      </c>
      <c r="G28" s="126">
        <v>0</v>
      </c>
      <c r="H28" s="125">
        <v>0</v>
      </c>
      <c r="I28" s="126">
        <f>0</f>
        <v>0</v>
      </c>
      <c r="J28" s="126">
        <f t="shared" si="4"/>
        <v>170</v>
      </c>
      <c r="K28" s="127">
        <f t="shared" si="0"/>
        <v>170</v>
      </c>
      <c r="L28" s="8"/>
      <c r="M28" s="8"/>
      <c r="N28" s="92"/>
      <c r="O28" s="19"/>
    </row>
    <row r="29" spans="1:15" s="10" customFormat="1" ht="11.5" x14ac:dyDescent="0.25">
      <c r="A29" s="91" t="s">
        <v>43</v>
      </c>
      <c r="B29" s="136" t="s">
        <v>78</v>
      </c>
      <c r="C29" s="181" t="s">
        <v>96</v>
      </c>
      <c r="D29" s="181">
        <v>1</v>
      </c>
      <c r="E29" s="208">
        <v>1710</v>
      </c>
      <c r="F29" s="125">
        <v>0</v>
      </c>
      <c r="G29" s="126">
        <v>0</v>
      </c>
      <c r="H29" s="125">
        <v>0</v>
      </c>
      <c r="I29" s="126">
        <f>0</f>
        <v>0</v>
      </c>
      <c r="J29" s="126">
        <f t="shared" si="4"/>
        <v>1710</v>
      </c>
      <c r="K29" s="127">
        <f t="shared" si="0"/>
        <v>1710</v>
      </c>
      <c r="L29" s="11"/>
      <c r="M29" s="8"/>
      <c r="N29" s="26"/>
      <c r="O29" s="19"/>
    </row>
    <row r="30" spans="1:15" s="10" customFormat="1" ht="11.5" x14ac:dyDescent="0.25">
      <c r="A30" s="91"/>
      <c r="B30" s="183" t="s">
        <v>106</v>
      </c>
      <c r="C30" s="184"/>
      <c r="D30" s="181"/>
      <c r="E30" s="182"/>
      <c r="F30" s="159">
        <f>SUM(F21:F29)</f>
        <v>25500</v>
      </c>
      <c r="G30" s="159">
        <f t="shared" ref="G30:K30" si="5">SUM(G21:G29)</f>
        <v>4500</v>
      </c>
      <c r="H30" s="159">
        <f t="shared" si="5"/>
        <v>30000</v>
      </c>
      <c r="I30" s="159">
        <f t="shared" si="5"/>
        <v>0</v>
      </c>
      <c r="J30" s="159">
        <f t="shared" si="5"/>
        <v>2645</v>
      </c>
      <c r="K30" s="198">
        <f t="shared" si="5"/>
        <v>62645</v>
      </c>
      <c r="L30" s="11"/>
      <c r="M30" s="8"/>
      <c r="N30" s="26"/>
      <c r="O30" s="19"/>
    </row>
    <row r="31" spans="1:15" s="12" customFormat="1" ht="13.15" customHeight="1" thickBot="1" x14ac:dyDescent="0.3">
      <c r="A31" s="80"/>
      <c r="B31" s="81" t="s">
        <v>12</v>
      </c>
      <c r="C31" s="82"/>
      <c r="D31" s="85"/>
      <c r="E31" s="85"/>
      <c r="F31" s="124">
        <f>ROUND(SUM(F13,F16,F19,F30),0)</f>
        <v>27500</v>
      </c>
      <c r="G31" s="124">
        <f t="shared" ref="G31:K31" si="6">ROUND(SUM(G13,G16,G19,G30),0)</f>
        <v>5325</v>
      </c>
      <c r="H31" s="124">
        <f t="shared" si="6"/>
        <v>35500</v>
      </c>
      <c r="I31" s="124">
        <f t="shared" si="6"/>
        <v>0</v>
      </c>
      <c r="J31" s="124">
        <f t="shared" si="6"/>
        <v>2645</v>
      </c>
      <c r="K31" s="196">
        <f t="shared" si="6"/>
        <v>70970</v>
      </c>
      <c r="L31" s="11"/>
      <c r="M31" s="28">
        <f>SUM(F31:J31)</f>
        <v>70970</v>
      </c>
      <c r="N31" s="11"/>
    </row>
    <row r="32" spans="1:15" s="12" customFormat="1" ht="13.15" customHeight="1" x14ac:dyDescent="0.25">
      <c r="A32" s="20"/>
      <c r="B32" s="147"/>
      <c r="C32" s="74"/>
      <c r="D32" s="148"/>
      <c r="E32" s="148"/>
      <c r="F32" s="149"/>
      <c r="G32" s="149"/>
      <c r="H32" s="149"/>
      <c r="I32" s="149"/>
      <c r="J32" s="149"/>
      <c r="K32" s="149"/>
      <c r="L32" s="11"/>
      <c r="M32" s="28"/>
      <c r="N32" s="11"/>
    </row>
    <row r="33" spans="1:17" s="12" customFormat="1" ht="13.15" customHeight="1" x14ac:dyDescent="0.25">
      <c r="A33" s="20"/>
      <c r="B33" s="147"/>
      <c r="C33" s="74"/>
      <c r="D33" s="148"/>
      <c r="E33" s="148"/>
      <c r="F33" s="149"/>
      <c r="G33" s="149"/>
      <c r="H33" s="149"/>
      <c r="I33" s="149"/>
      <c r="J33" s="149"/>
      <c r="K33" s="149"/>
      <c r="L33" s="11"/>
      <c r="M33" s="28"/>
      <c r="N33" s="11"/>
    </row>
    <row r="34" spans="1:17" s="12" customFormat="1" ht="13.15" customHeight="1" x14ac:dyDescent="0.25">
      <c r="A34" s="20"/>
      <c r="B34" s="147"/>
      <c r="C34" s="74"/>
      <c r="D34" s="148"/>
      <c r="E34" s="148"/>
      <c r="F34" s="149"/>
      <c r="G34" s="149"/>
      <c r="H34" s="149"/>
      <c r="I34" s="149"/>
      <c r="J34" s="149"/>
      <c r="K34" s="149"/>
      <c r="L34" s="11"/>
      <c r="M34" s="28"/>
      <c r="N34" s="11"/>
    </row>
    <row r="35" spans="1:17" s="12" customFormat="1" ht="13.15" customHeight="1" x14ac:dyDescent="0.25">
      <c r="A35" s="20"/>
      <c r="B35" s="147"/>
      <c r="C35" s="74"/>
      <c r="D35" s="148"/>
      <c r="E35" s="148"/>
      <c r="F35" s="149"/>
      <c r="G35" s="149"/>
      <c r="H35" s="149"/>
      <c r="I35" s="150" t="s">
        <v>68</v>
      </c>
      <c r="J35" s="149"/>
      <c r="K35" s="150">
        <f>'[2]UAT MOGOSOAIA'!$H$28+'[2]UAT MOGOSOAIA'!$H$87+'[2]UAT MOGOSOAIA'!$H$90+'[2]UAT MOGOSOAIA'!$H$102+'[2]UAT MOGOSOAIA'!$H$105+SUM('[2]UAT MOGOSOAIA'!$F$114:$F$118)</f>
        <v>70985</v>
      </c>
      <c r="L35" s="11"/>
      <c r="M35" s="28"/>
      <c r="N35" s="11"/>
    </row>
    <row r="36" spans="1:17" s="12" customFormat="1" ht="13.15" customHeight="1" x14ac:dyDescent="0.25">
      <c r="A36" s="20"/>
      <c r="B36" s="147"/>
      <c r="C36" s="74"/>
      <c r="D36" s="148"/>
      <c r="E36" s="148"/>
      <c r="F36" s="149"/>
      <c r="G36" s="149"/>
      <c r="H36" s="149"/>
      <c r="I36" s="149"/>
      <c r="J36" s="149"/>
      <c r="K36" s="149"/>
      <c r="L36" s="11"/>
      <c r="M36" s="28"/>
      <c r="N36" s="11"/>
    </row>
    <row r="37" spans="1:17" s="12" customFormat="1" ht="13.15" customHeight="1" x14ac:dyDescent="0.25">
      <c r="A37" s="220" t="s">
        <v>203</v>
      </c>
      <c r="B37" s="221" t="s">
        <v>204</v>
      </c>
      <c r="C37" s="222"/>
      <c r="D37" s="222"/>
      <c r="E37" s="222"/>
      <c r="F37" s="222"/>
      <c r="G37" s="223"/>
      <c r="H37" s="222"/>
      <c r="I37" s="222"/>
      <c r="J37" s="222"/>
      <c r="K37" s="224"/>
      <c r="L37" s="11"/>
      <c r="M37" s="28"/>
      <c r="N37" s="11"/>
    </row>
    <row r="38" spans="1:17" s="12" customFormat="1" ht="13.15" customHeight="1" x14ac:dyDescent="0.25">
      <c r="A38" s="224"/>
      <c r="B38" s="178" t="s">
        <v>206</v>
      </c>
      <c r="C38" s="176"/>
      <c r="D38" s="176"/>
      <c r="E38" s="176"/>
      <c r="F38" s="176"/>
      <c r="G38" s="225"/>
      <c r="H38" s="176"/>
      <c r="I38" s="176"/>
      <c r="J38" s="176"/>
      <c r="K38" s="176">
        <v>1500</v>
      </c>
      <c r="L38" s="11"/>
      <c r="M38" s="28"/>
      <c r="N38" s="11"/>
    </row>
    <row r="39" spans="1:17" s="1" customFormat="1" ht="14.25" customHeight="1" x14ac:dyDescent="0.25">
      <c r="A39" s="2"/>
      <c r="B39" s="3"/>
      <c r="C39" s="4"/>
      <c r="D39" s="4"/>
      <c r="E39" s="4"/>
      <c r="F39" s="4"/>
      <c r="G39" s="4"/>
      <c r="H39" s="4"/>
      <c r="I39" s="4"/>
      <c r="J39" s="4"/>
      <c r="K39" s="4"/>
      <c r="L39" s="13"/>
      <c r="O39"/>
      <c r="P39"/>
      <c r="Q39"/>
    </row>
    <row r="40" spans="1:17" s="1" customFormat="1" ht="14.25" customHeight="1" x14ac:dyDescent="0.25">
      <c r="A40" s="2"/>
      <c r="B40" s="3"/>
      <c r="C40" s="4"/>
      <c r="D40" s="4"/>
      <c r="E40" s="4"/>
      <c r="F40" s="4"/>
      <c r="G40" s="4"/>
      <c r="H40" s="4"/>
      <c r="I40" s="4"/>
      <c r="J40" s="4"/>
      <c r="K40" s="4"/>
      <c r="L40" s="13"/>
      <c r="O40"/>
      <c r="P40"/>
      <c r="Q40"/>
    </row>
    <row r="41" spans="1:17" s="1" customFormat="1" ht="14.25" customHeight="1" x14ac:dyDescent="0.25">
      <c r="A41" s="2"/>
      <c r="B41" s="3"/>
      <c r="C41" s="4"/>
      <c r="D41" s="4"/>
      <c r="E41" s="4"/>
      <c r="F41" s="4"/>
      <c r="G41" s="4"/>
      <c r="H41" s="4"/>
      <c r="I41" s="4"/>
      <c r="J41" s="4"/>
      <c r="K41" s="4"/>
      <c r="L41" s="13"/>
      <c r="O41"/>
      <c r="P41"/>
      <c r="Q41"/>
    </row>
    <row r="42" spans="1:17" s="1" customFormat="1" ht="14.25" customHeight="1" x14ac:dyDescent="0.25">
      <c r="A42" s="2"/>
      <c r="B42" s="3"/>
      <c r="C42" s="4"/>
      <c r="D42" s="4"/>
      <c r="E42" s="4"/>
      <c r="F42" s="4"/>
      <c r="G42" s="4"/>
      <c r="H42" s="4"/>
      <c r="I42" s="4"/>
      <c r="J42" s="4"/>
      <c r="K42" s="4"/>
      <c r="L42" s="13"/>
      <c r="O42"/>
      <c r="P42"/>
      <c r="Q42"/>
    </row>
    <row r="43" spans="1:17" s="1" customFormat="1" ht="14.25" customHeight="1" x14ac:dyDescent="0.25">
      <c r="A43" s="2"/>
      <c r="B43" s="3"/>
      <c r="C43" s="4"/>
      <c r="D43" s="4"/>
      <c r="E43" s="4"/>
      <c r="F43" s="4"/>
      <c r="G43" s="4"/>
      <c r="H43" s="4"/>
      <c r="I43" s="4"/>
      <c r="J43" s="4"/>
      <c r="K43" s="4"/>
      <c r="L43" s="13"/>
      <c r="O43"/>
      <c r="P43"/>
      <c r="Q43"/>
    </row>
    <row r="44" spans="1:17" s="1" customFormat="1" ht="14.25" customHeight="1" x14ac:dyDescent="0.25">
      <c r="A44" s="2"/>
      <c r="B44" s="3"/>
      <c r="C44" s="4"/>
      <c r="D44" s="4"/>
      <c r="E44" s="4"/>
      <c r="F44" s="4"/>
      <c r="G44" s="4"/>
      <c r="H44" s="4"/>
      <c r="I44" s="4"/>
      <c r="J44" s="4"/>
      <c r="K44" s="4"/>
      <c r="L44" s="13"/>
      <c r="O44"/>
      <c r="P44"/>
      <c r="Q44"/>
    </row>
    <row r="45" spans="1:17" s="1" customFormat="1" ht="14.25" customHeight="1" x14ac:dyDescent="0.25">
      <c r="A45" s="2"/>
      <c r="B45" s="3"/>
      <c r="C45" s="4"/>
      <c r="D45" s="4"/>
      <c r="E45" s="4"/>
      <c r="F45" s="4"/>
      <c r="G45" s="4"/>
      <c r="H45" s="4"/>
      <c r="I45" s="4"/>
      <c r="J45" s="4"/>
      <c r="K45" s="4"/>
      <c r="L45" s="13"/>
      <c r="O45"/>
      <c r="P45"/>
      <c r="Q45"/>
    </row>
    <row r="46" spans="1:17" s="1" customFormat="1" ht="14.25" customHeight="1" x14ac:dyDescent="0.25">
      <c r="A46" s="2"/>
      <c r="B46" s="3"/>
      <c r="C46" s="4"/>
      <c r="D46" s="4"/>
      <c r="E46" s="4"/>
      <c r="F46" s="4"/>
      <c r="G46" s="4"/>
      <c r="H46" s="4"/>
      <c r="I46" s="4"/>
      <c r="J46" s="4"/>
      <c r="K46" s="4"/>
      <c r="L46" s="13"/>
      <c r="O46"/>
      <c r="P46"/>
      <c r="Q46"/>
    </row>
    <row r="47" spans="1:17" s="1" customFormat="1" ht="14.25" customHeight="1" x14ac:dyDescent="0.25">
      <c r="A47" s="2"/>
      <c r="B47" s="3"/>
      <c r="C47" s="4"/>
      <c r="D47" s="4"/>
      <c r="E47" s="4"/>
      <c r="F47" s="4"/>
      <c r="G47" s="4"/>
      <c r="H47" s="4"/>
      <c r="I47" s="4"/>
      <c r="J47" s="4"/>
      <c r="K47" s="4"/>
      <c r="L47" s="13"/>
      <c r="O47"/>
      <c r="P47"/>
      <c r="Q47"/>
    </row>
    <row r="48" spans="1:17" s="1" customFormat="1" ht="14.25" customHeight="1" x14ac:dyDescent="0.25">
      <c r="A48" s="2"/>
      <c r="B48" s="3"/>
      <c r="C48" s="4"/>
      <c r="D48" s="4"/>
      <c r="E48" s="4"/>
      <c r="F48" s="4"/>
      <c r="G48" s="4"/>
      <c r="H48" s="4"/>
      <c r="I48" s="4"/>
      <c r="J48" s="4"/>
      <c r="K48" s="4"/>
      <c r="L48" s="13"/>
      <c r="O48"/>
      <c r="P48"/>
      <c r="Q48"/>
    </row>
    <row r="49" spans="1:17" s="1" customFormat="1" ht="14.25" customHeight="1" x14ac:dyDescent="0.25">
      <c r="A49" s="2"/>
      <c r="B49" s="3"/>
      <c r="C49" s="4"/>
      <c r="D49" s="4"/>
      <c r="E49" s="4"/>
      <c r="F49" s="4"/>
      <c r="G49" s="4"/>
      <c r="H49" s="4"/>
      <c r="I49" s="4"/>
      <c r="J49" s="4"/>
      <c r="K49" s="4"/>
      <c r="L49" s="13"/>
      <c r="O49"/>
      <c r="P49"/>
      <c r="Q49"/>
    </row>
    <row r="50" spans="1:17" s="1" customFormat="1" ht="14.25" customHeight="1" x14ac:dyDescent="0.25">
      <c r="A50" s="2"/>
      <c r="B50" s="3"/>
      <c r="C50" s="4"/>
      <c r="D50" s="4"/>
      <c r="E50" s="4"/>
      <c r="F50" s="4"/>
      <c r="G50" s="4"/>
      <c r="H50" s="4"/>
      <c r="I50" s="4"/>
      <c r="J50" s="4"/>
      <c r="K50" s="4"/>
      <c r="L50" s="13"/>
      <c r="O50"/>
      <c r="P50"/>
      <c r="Q50"/>
    </row>
    <row r="51" spans="1:17" s="1" customFormat="1" ht="14.25" customHeight="1" x14ac:dyDescent="0.25">
      <c r="A51" s="2"/>
      <c r="B51" s="3"/>
      <c r="C51" s="4"/>
      <c r="D51" s="4"/>
      <c r="E51" s="4"/>
      <c r="F51" s="4"/>
      <c r="G51" s="4"/>
      <c r="H51" s="4"/>
      <c r="I51" s="4"/>
      <c r="J51" s="4"/>
      <c r="K51" s="4"/>
      <c r="L51" s="13"/>
      <c r="O51"/>
      <c r="P51"/>
      <c r="Q51"/>
    </row>
    <row r="52" spans="1:17" s="1" customFormat="1" ht="14.25" customHeight="1" x14ac:dyDescent="0.25">
      <c r="A52" s="2"/>
      <c r="B52" s="3"/>
      <c r="C52" s="4"/>
      <c r="D52" s="4"/>
      <c r="E52" s="4"/>
      <c r="F52" s="4"/>
      <c r="G52" s="4"/>
      <c r="H52" s="4"/>
      <c r="I52" s="4"/>
      <c r="J52" s="4"/>
      <c r="K52" s="4"/>
      <c r="L52" s="13"/>
      <c r="O52"/>
      <c r="P52"/>
      <c r="Q52"/>
    </row>
    <row r="53" spans="1:17" s="1" customFormat="1" ht="14.25" customHeight="1" x14ac:dyDescent="0.25">
      <c r="A53" s="2"/>
      <c r="B53" s="3"/>
      <c r="C53" s="4"/>
      <c r="D53" s="4"/>
      <c r="E53" s="4"/>
      <c r="F53" s="4"/>
      <c r="G53" s="4"/>
      <c r="H53" s="4"/>
      <c r="I53" s="4"/>
      <c r="J53" s="4"/>
      <c r="K53" s="4"/>
      <c r="L53" s="13"/>
      <c r="O53"/>
      <c r="P53"/>
      <c r="Q53"/>
    </row>
    <row r="54" spans="1:17" s="1" customFormat="1" ht="14.25" customHeight="1" x14ac:dyDescent="0.25">
      <c r="A54" s="2"/>
      <c r="B54" s="3"/>
      <c r="C54" s="4"/>
      <c r="D54" s="4"/>
      <c r="E54" s="4"/>
      <c r="F54" s="4"/>
      <c r="G54" s="4"/>
      <c r="H54" s="4"/>
      <c r="I54" s="4"/>
      <c r="J54" s="4"/>
      <c r="K54" s="4"/>
      <c r="L54" s="13"/>
      <c r="O54"/>
      <c r="P54"/>
      <c r="Q54"/>
    </row>
    <row r="55" spans="1:17" s="1" customFormat="1" ht="14.25" customHeight="1" x14ac:dyDescent="0.25">
      <c r="A55" s="2"/>
      <c r="B55" s="3"/>
      <c r="C55" s="4"/>
      <c r="D55" s="4"/>
      <c r="E55" s="4"/>
      <c r="F55" s="4"/>
      <c r="G55" s="4"/>
      <c r="H55" s="4"/>
      <c r="I55" s="4"/>
      <c r="J55" s="4"/>
      <c r="K55" s="4"/>
      <c r="L55" s="13"/>
      <c r="O55"/>
      <c r="P55"/>
      <c r="Q55"/>
    </row>
    <row r="56" spans="1:17" s="1" customFormat="1" ht="14.25" customHeight="1" x14ac:dyDescent="0.25">
      <c r="A56" s="2"/>
      <c r="B56" s="3"/>
      <c r="C56" s="4"/>
      <c r="D56" s="4"/>
      <c r="E56" s="4"/>
      <c r="F56" s="4"/>
      <c r="G56" s="4"/>
      <c r="H56" s="4"/>
      <c r="I56" s="4"/>
      <c r="J56" s="4"/>
      <c r="K56" s="4"/>
      <c r="L56" s="13"/>
      <c r="O56"/>
      <c r="P56"/>
      <c r="Q56"/>
    </row>
    <row r="57" spans="1:17" s="1" customFormat="1" ht="14.25" customHeight="1" x14ac:dyDescent="0.25">
      <c r="A57" s="2"/>
      <c r="B57" s="3"/>
      <c r="C57" s="4"/>
      <c r="D57" s="4"/>
      <c r="E57" s="4"/>
      <c r="F57" s="4"/>
      <c r="G57" s="4"/>
      <c r="H57" s="4"/>
      <c r="I57" s="4"/>
      <c r="J57" s="4"/>
      <c r="K57" s="4"/>
      <c r="L57" s="13"/>
      <c r="O57"/>
      <c r="P57"/>
      <c r="Q57"/>
    </row>
    <row r="58" spans="1:17" s="1" customFormat="1" ht="14.25" customHeight="1" x14ac:dyDescent="0.25">
      <c r="A58" s="2"/>
      <c r="B58" s="3"/>
      <c r="C58" s="4"/>
      <c r="D58" s="4"/>
      <c r="E58" s="4"/>
      <c r="F58" s="4"/>
      <c r="G58" s="4"/>
      <c r="H58" s="4"/>
      <c r="I58" s="4"/>
      <c r="J58" s="4"/>
      <c r="K58" s="4"/>
      <c r="L58" s="13"/>
      <c r="O58"/>
      <c r="P58"/>
      <c r="Q58"/>
    </row>
    <row r="59" spans="1:17" s="1" customFormat="1" ht="14.25" customHeight="1" x14ac:dyDescent="0.25">
      <c r="A59" s="2"/>
      <c r="B59" s="3"/>
      <c r="C59" s="4"/>
      <c r="D59" s="4"/>
      <c r="E59" s="4"/>
      <c r="F59" s="4"/>
      <c r="G59" s="4"/>
      <c r="H59" s="4"/>
      <c r="I59" s="4"/>
      <c r="J59" s="4"/>
      <c r="K59" s="4"/>
      <c r="L59" s="13"/>
      <c r="O59"/>
      <c r="P59"/>
      <c r="Q59"/>
    </row>
    <row r="60" spans="1:17" s="1" customFormat="1" ht="14.25" customHeight="1" x14ac:dyDescent="0.25">
      <c r="A60" s="2"/>
      <c r="B60" s="3"/>
      <c r="C60" s="4"/>
      <c r="D60" s="4"/>
      <c r="E60" s="4"/>
      <c r="F60" s="4"/>
      <c r="G60" s="4"/>
      <c r="H60" s="4"/>
      <c r="I60" s="4"/>
      <c r="J60" s="4"/>
      <c r="K60" s="4"/>
      <c r="L60" s="13"/>
      <c r="O60"/>
      <c r="P60"/>
      <c r="Q60"/>
    </row>
    <row r="61" spans="1:17" s="1" customFormat="1" ht="14.25" customHeight="1" x14ac:dyDescent="0.25">
      <c r="A61" s="2"/>
      <c r="B61" s="3"/>
      <c r="C61" s="4"/>
      <c r="D61" s="4"/>
      <c r="E61" s="4"/>
      <c r="F61" s="4"/>
      <c r="G61" s="4"/>
      <c r="H61" s="4"/>
      <c r="I61" s="4"/>
      <c r="J61" s="4"/>
      <c r="K61" s="4"/>
      <c r="L61" s="13"/>
      <c r="O61"/>
      <c r="P61"/>
      <c r="Q61"/>
    </row>
    <row r="62" spans="1:17" s="1" customFormat="1" ht="14.25" customHeight="1" x14ac:dyDescent="0.25">
      <c r="A62" s="2"/>
      <c r="B62" s="3"/>
      <c r="C62" s="4"/>
      <c r="D62" s="4"/>
      <c r="E62" s="4"/>
      <c r="F62" s="4"/>
      <c r="G62" s="4"/>
      <c r="H62" s="4"/>
      <c r="I62" s="4"/>
      <c r="J62" s="4"/>
      <c r="K62" s="4"/>
      <c r="L62" s="13"/>
      <c r="O62"/>
      <c r="P62"/>
      <c r="Q62"/>
    </row>
    <row r="63" spans="1:17" s="1" customFormat="1" ht="14.25" customHeight="1" x14ac:dyDescent="0.25">
      <c r="A63" s="2"/>
      <c r="B63" s="3"/>
      <c r="C63" s="4"/>
      <c r="D63" s="4"/>
      <c r="E63" s="4"/>
      <c r="F63" s="4"/>
      <c r="G63" s="4"/>
      <c r="H63" s="4"/>
      <c r="I63" s="4"/>
      <c r="J63" s="4"/>
      <c r="K63" s="4"/>
      <c r="L63" s="13"/>
      <c r="O63"/>
      <c r="P63"/>
      <c r="Q63"/>
    </row>
    <row r="64" spans="1:17" s="1" customFormat="1" ht="14.25" customHeight="1" x14ac:dyDescent="0.25">
      <c r="A64" s="2"/>
      <c r="B64" s="3"/>
      <c r="C64" s="4"/>
      <c r="D64" s="4"/>
      <c r="E64" s="4"/>
      <c r="F64" s="4"/>
      <c r="G64" s="4"/>
      <c r="H64" s="4"/>
      <c r="I64" s="4"/>
      <c r="J64" s="4"/>
      <c r="K64" s="4"/>
      <c r="L64" s="13"/>
      <c r="O64"/>
      <c r="P64"/>
      <c r="Q64"/>
    </row>
    <row r="65" spans="1:17" s="1" customFormat="1" ht="14.25" customHeight="1" x14ac:dyDescent="0.25">
      <c r="A65" s="2"/>
      <c r="B65" s="3"/>
      <c r="C65" s="4"/>
      <c r="D65" s="4"/>
      <c r="E65" s="4"/>
      <c r="F65" s="4"/>
      <c r="G65" s="4"/>
      <c r="H65" s="4"/>
      <c r="I65" s="4"/>
      <c r="J65" s="4"/>
      <c r="K65" s="4"/>
      <c r="L65" s="13"/>
      <c r="O65"/>
      <c r="P65"/>
      <c r="Q65"/>
    </row>
    <row r="66" spans="1:17" s="1" customFormat="1" ht="14.25" customHeight="1" x14ac:dyDescent="0.25">
      <c r="A66" s="2"/>
      <c r="B66" s="3"/>
      <c r="C66" s="4"/>
      <c r="D66" s="4"/>
      <c r="E66" s="4"/>
      <c r="F66" s="4"/>
      <c r="G66" s="4"/>
      <c r="H66" s="4"/>
      <c r="I66" s="4"/>
      <c r="J66" s="4"/>
      <c r="K66" s="4"/>
      <c r="L66" s="13"/>
      <c r="O66"/>
      <c r="P66"/>
      <c r="Q66"/>
    </row>
    <row r="67" spans="1:17" s="1" customFormat="1" ht="14.25" customHeight="1" x14ac:dyDescent="0.25">
      <c r="A67" s="2"/>
      <c r="B67" s="3"/>
      <c r="C67" s="4"/>
      <c r="D67" s="4"/>
      <c r="E67" s="4"/>
      <c r="F67" s="4"/>
      <c r="G67" s="4"/>
      <c r="H67" s="4"/>
      <c r="I67" s="4"/>
      <c r="J67" s="4"/>
      <c r="K67" s="4"/>
      <c r="L67" s="13"/>
      <c r="O67"/>
      <c r="P67"/>
      <c r="Q67"/>
    </row>
    <row r="68" spans="1:17" s="1" customFormat="1" ht="14.25" customHeight="1" x14ac:dyDescent="0.25">
      <c r="A68" s="2"/>
      <c r="B68" s="3"/>
      <c r="C68" s="4"/>
      <c r="D68" s="4"/>
      <c r="E68" s="4"/>
      <c r="F68" s="4"/>
      <c r="G68" s="4"/>
      <c r="H68" s="4"/>
      <c r="I68" s="4"/>
      <c r="J68" s="4"/>
      <c r="K68" s="4"/>
      <c r="L68" s="13"/>
      <c r="O68"/>
      <c r="P68"/>
      <c r="Q68"/>
    </row>
    <row r="69" spans="1:17" s="1" customFormat="1" ht="14.25" customHeight="1" x14ac:dyDescent="0.25">
      <c r="A69" s="2"/>
      <c r="B69" s="3"/>
      <c r="C69" s="4"/>
      <c r="D69" s="4"/>
      <c r="E69" s="4"/>
      <c r="F69" s="4"/>
      <c r="G69" s="4"/>
      <c r="H69" s="4"/>
      <c r="I69" s="4"/>
      <c r="J69" s="4"/>
      <c r="K69" s="4"/>
      <c r="L69" s="13"/>
      <c r="O69"/>
      <c r="P69"/>
      <c r="Q69"/>
    </row>
    <row r="70" spans="1:17" s="1" customFormat="1" ht="14.25" customHeight="1" x14ac:dyDescent="0.25">
      <c r="A70" s="2"/>
      <c r="B70" s="3"/>
      <c r="C70" s="4"/>
      <c r="D70" s="4"/>
      <c r="E70" s="4"/>
      <c r="F70" s="4"/>
      <c r="G70" s="4"/>
      <c r="H70" s="4"/>
      <c r="I70" s="4"/>
      <c r="J70" s="4"/>
      <c r="K70" s="4"/>
      <c r="L70" s="13"/>
      <c r="O70"/>
      <c r="P70"/>
      <c r="Q70"/>
    </row>
    <row r="71" spans="1:17" s="1" customFormat="1" ht="14.25" customHeight="1" x14ac:dyDescent="0.25">
      <c r="A71" s="2"/>
      <c r="B71" s="3"/>
      <c r="C71" s="4"/>
      <c r="D71" s="4"/>
      <c r="E71" s="4"/>
      <c r="F71" s="4"/>
      <c r="G71" s="4"/>
      <c r="H71" s="4"/>
      <c r="I71" s="4"/>
      <c r="J71" s="4"/>
      <c r="K71" s="4"/>
      <c r="L71" s="13"/>
      <c r="O71"/>
      <c r="P71"/>
      <c r="Q71"/>
    </row>
    <row r="72" spans="1:17" s="1" customFormat="1" ht="14.25" customHeight="1" x14ac:dyDescent="0.25">
      <c r="A72" s="2"/>
      <c r="B72" s="3"/>
      <c r="C72" s="4"/>
      <c r="D72" s="4"/>
      <c r="E72" s="4"/>
      <c r="F72" s="4"/>
      <c r="G72" s="4"/>
      <c r="H72" s="4"/>
      <c r="I72" s="4"/>
      <c r="J72" s="4"/>
      <c r="K72" s="4"/>
      <c r="L72" s="13"/>
      <c r="O72"/>
      <c r="P72"/>
      <c r="Q72"/>
    </row>
    <row r="73" spans="1:17" s="1" customFormat="1" ht="14.25" customHeight="1" x14ac:dyDescent="0.25">
      <c r="A73" s="2"/>
      <c r="B73" s="3"/>
      <c r="C73" s="4"/>
      <c r="D73" s="4"/>
      <c r="E73" s="4"/>
      <c r="F73" s="4"/>
      <c r="G73" s="4"/>
      <c r="H73" s="4"/>
      <c r="I73" s="4"/>
      <c r="J73" s="4"/>
      <c r="K73" s="4"/>
      <c r="L73" s="13"/>
      <c r="O73"/>
      <c r="P73"/>
      <c r="Q73"/>
    </row>
    <row r="74" spans="1:17" s="1" customFormat="1" ht="14.25" customHeight="1" x14ac:dyDescent="0.25">
      <c r="A74" s="2"/>
      <c r="B74" s="3"/>
      <c r="C74" s="4"/>
      <c r="D74" s="4"/>
      <c r="E74" s="4"/>
      <c r="F74" s="4"/>
      <c r="G74" s="4"/>
      <c r="H74" s="4"/>
      <c r="I74" s="4"/>
      <c r="J74" s="4"/>
      <c r="K74" s="4"/>
      <c r="L74" s="13"/>
      <c r="O74"/>
      <c r="P74"/>
      <c r="Q74"/>
    </row>
    <row r="75" spans="1:17" s="1" customFormat="1" ht="14.25" customHeight="1" x14ac:dyDescent="0.25">
      <c r="A75" s="2"/>
      <c r="B75" s="3"/>
      <c r="C75" s="4"/>
      <c r="D75" s="4"/>
      <c r="E75" s="4"/>
      <c r="F75" s="4"/>
      <c r="G75" s="4"/>
      <c r="H75" s="4"/>
      <c r="I75" s="4"/>
      <c r="J75" s="4"/>
      <c r="K75" s="4"/>
      <c r="L75" s="13"/>
      <c r="O75"/>
      <c r="P75"/>
      <c r="Q75"/>
    </row>
    <row r="76" spans="1:17" s="1" customFormat="1" ht="14.25" customHeight="1" x14ac:dyDescent="0.25">
      <c r="A76" s="2"/>
      <c r="B76" s="3"/>
      <c r="C76" s="4"/>
      <c r="D76" s="4"/>
      <c r="E76" s="4"/>
      <c r="F76" s="4"/>
      <c r="G76" s="4"/>
      <c r="H76" s="4"/>
      <c r="I76" s="4"/>
      <c r="J76" s="4"/>
      <c r="K76" s="4"/>
      <c r="L76" s="13"/>
      <c r="O76"/>
      <c r="P76"/>
      <c r="Q76"/>
    </row>
    <row r="77" spans="1:17" s="1" customFormat="1" ht="14.25" customHeight="1" x14ac:dyDescent="0.25">
      <c r="A77" s="2"/>
      <c r="B77" s="3"/>
      <c r="C77" s="4"/>
      <c r="D77" s="4"/>
      <c r="E77" s="4"/>
      <c r="F77" s="4"/>
      <c r="G77" s="4"/>
      <c r="H77" s="4"/>
      <c r="I77" s="4"/>
      <c r="J77" s="4"/>
      <c r="K77" s="4"/>
      <c r="L77" s="13"/>
      <c r="O77"/>
      <c r="P77"/>
      <c r="Q77"/>
    </row>
    <row r="78" spans="1:17" s="1" customFormat="1" ht="14.25" customHeight="1" x14ac:dyDescent="0.25">
      <c r="A78" s="2"/>
      <c r="B78" s="3"/>
      <c r="C78" s="4"/>
      <c r="D78" s="4"/>
      <c r="E78" s="4"/>
      <c r="F78" s="4"/>
      <c r="G78" s="4"/>
      <c r="H78" s="4"/>
      <c r="I78" s="4"/>
      <c r="J78" s="4"/>
      <c r="K78" s="4"/>
      <c r="L78" s="13"/>
      <c r="O78"/>
      <c r="P78"/>
      <c r="Q78"/>
    </row>
    <row r="79" spans="1:17" s="1" customFormat="1" ht="14.25" customHeight="1" x14ac:dyDescent="0.25">
      <c r="A79" s="2"/>
      <c r="B79" s="3"/>
      <c r="C79" s="4"/>
      <c r="D79" s="4"/>
      <c r="E79" s="4"/>
      <c r="F79" s="4"/>
      <c r="G79" s="4"/>
      <c r="H79" s="4"/>
      <c r="I79" s="4"/>
      <c r="J79" s="4"/>
      <c r="K79" s="4"/>
      <c r="L79" s="13"/>
      <c r="O79"/>
      <c r="P79"/>
      <c r="Q79"/>
    </row>
    <row r="80" spans="1:17" s="1" customFormat="1" ht="14.25" customHeight="1" x14ac:dyDescent="0.25">
      <c r="A80" s="2"/>
      <c r="B80" s="3"/>
      <c r="C80" s="4"/>
      <c r="D80" s="4"/>
      <c r="E80" s="4"/>
      <c r="F80" s="4"/>
      <c r="G80" s="4"/>
      <c r="H80" s="4"/>
      <c r="I80" s="4"/>
      <c r="J80" s="4"/>
      <c r="K80" s="4"/>
      <c r="L80" s="13"/>
      <c r="O80"/>
      <c r="P80"/>
      <c r="Q80"/>
    </row>
    <row r="81" spans="1:17" s="1" customFormat="1" ht="14.25" customHeight="1" x14ac:dyDescent="0.25">
      <c r="A81" s="2"/>
      <c r="B81" s="3"/>
      <c r="C81" s="4"/>
      <c r="D81" s="4"/>
      <c r="E81" s="4"/>
      <c r="F81" s="4"/>
      <c r="G81" s="4"/>
      <c r="H81" s="4"/>
      <c r="I81" s="4"/>
      <c r="J81" s="4"/>
      <c r="K81" s="4"/>
      <c r="L81" s="13"/>
      <c r="O81"/>
      <c r="P81"/>
      <c r="Q81"/>
    </row>
    <row r="82" spans="1:17" s="1" customFormat="1" ht="14.25" customHeight="1" x14ac:dyDescent="0.25">
      <c r="A82" s="2"/>
      <c r="B82" s="3"/>
      <c r="C82" s="4"/>
      <c r="D82" s="4"/>
      <c r="E82" s="4"/>
      <c r="F82" s="4"/>
      <c r="G82" s="4"/>
      <c r="H82" s="4"/>
      <c r="I82" s="4"/>
      <c r="J82" s="4"/>
      <c r="K82" s="4"/>
      <c r="L82" s="13"/>
      <c r="O82"/>
      <c r="P82"/>
      <c r="Q82"/>
    </row>
    <row r="83" spans="1:17" s="1" customFormat="1" ht="14.25" customHeight="1" x14ac:dyDescent="0.25">
      <c r="A83" s="2"/>
      <c r="B83" s="3"/>
      <c r="C83" s="4"/>
      <c r="D83" s="4"/>
      <c r="E83" s="4"/>
      <c r="F83" s="4"/>
      <c r="G83" s="4"/>
      <c r="H83" s="4"/>
      <c r="I83" s="4"/>
      <c r="J83" s="4"/>
      <c r="K83" s="4"/>
      <c r="L83" s="13"/>
      <c r="O83"/>
      <c r="P83"/>
      <c r="Q83"/>
    </row>
    <row r="84" spans="1:17" s="1" customFormat="1" ht="14.25" customHeight="1" x14ac:dyDescent="0.25">
      <c r="A84" s="2"/>
      <c r="B84" s="3"/>
      <c r="C84" s="4"/>
      <c r="D84" s="4"/>
      <c r="E84" s="4"/>
      <c r="F84" s="4"/>
      <c r="G84" s="4"/>
      <c r="H84" s="4"/>
      <c r="I84" s="4"/>
      <c r="J84" s="4"/>
      <c r="K84" s="4"/>
      <c r="L84" s="13"/>
      <c r="O84"/>
      <c r="P84"/>
      <c r="Q84"/>
    </row>
    <row r="85" spans="1:17" s="1" customFormat="1" ht="14.25" customHeight="1" x14ac:dyDescent="0.25">
      <c r="A85" s="2"/>
      <c r="B85" s="3"/>
      <c r="C85" s="4"/>
      <c r="D85" s="4"/>
      <c r="E85" s="4"/>
      <c r="F85" s="4"/>
      <c r="G85" s="4"/>
      <c r="H85" s="4"/>
      <c r="I85" s="4"/>
      <c r="J85" s="4"/>
      <c r="K85" s="4"/>
      <c r="L85" s="13"/>
      <c r="O85"/>
      <c r="P85"/>
      <c r="Q85"/>
    </row>
    <row r="86" spans="1:17" s="1" customFormat="1" ht="14.25" customHeight="1" x14ac:dyDescent="0.25">
      <c r="A86" s="2"/>
      <c r="B86" s="3"/>
      <c r="C86" s="4"/>
      <c r="D86" s="4"/>
      <c r="E86" s="4"/>
      <c r="F86" s="4"/>
      <c r="G86" s="4"/>
      <c r="H86" s="4"/>
      <c r="I86" s="4"/>
      <c r="J86" s="4"/>
      <c r="K86" s="4"/>
      <c r="L86" s="13"/>
      <c r="O86"/>
      <c r="P86"/>
      <c r="Q86"/>
    </row>
    <row r="87" spans="1:17" s="1" customFormat="1" ht="14.25" customHeight="1" x14ac:dyDescent="0.25">
      <c r="A87" s="2"/>
      <c r="B87" s="3"/>
      <c r="C87" s="4"/>
      <c r="D87" s="4"/>
      <c r="E87" s="4"/>
      <c r="F87" s="4"/>
      <c r="G87" s="4"/>
      <c r="H87" s="4"/>
      <c r="I87" s="4"/>
      <c r="J87" s="4"/>
      <c r="K87" s="4"/>
      <c r="L87" s="13"/>
      <c r="O87"/>
      <c r="P87"/>
      <c r="Q87"/>
    </row>
    <row r="88" spans="1:17" s="1" customFormat="1" ht="14.25" customHeight="1" x14ac:dyDescent="0.25">
      <c r="A88" s="2"/>
      <c r="B88" s="3"/>
      <c r="C88" s="4"/>
      <c r="D88" s="4"/>
      <c r="E88" s="4"/>
      <c r="F88" s="4"/>
      <c r="G88" s="4"/>
      <c r="H88" s="4"/>
      <c r="I88" s="4"/>
      <c r="J88" s="4"/>
      <c r="K88" s="4"/>
      <c r="L88" s="13"/>
      <c r="O88"/>
      <c r="P88"/>
      <c r="Q88"/>
    </row>
    <row r="89" spans="1:17" s="1" customFormat="1" ht="14.25" customHeight="1" x14ac:dyDescent="0.25">
      <c r="A89" s="2"/>
      <c r="B89" s="3"/>
      <c r="C89" s="4"/>
      <c r="D89" s="4"/>
      <c r="E89" s="4"/>
      <c r="F89" s="4"/>
      <c r="G89" s="4"/>
      <c r="H89" s="4"/>
      <c r="I89" s="4"/>
      <c r="J89" s="4"/>
      <c r="K89" s="4"/>
      <c r="L89" s="13"/>
      <c r="O89"/>
      <c r="P89"/>
      <c r="Q89"/>
    </row>
    <row r="90" spans="1:17" s="1" customFormat="1" ht="14.25" customHeight="1" x14ac:dyDescent="0.25">
      <c r="A90" s="2"/>
      <c r="B90" s="3"/>
      <c r="C90" s="4"/>
      <c r="D90" s="4"/>
      <c r="E90" s="4"/>
      <c r="F90" s="4"/>
      <c r="G90" s="4"/>
      <c r="H90" s="4"/>
      <c r="I90" s="4"/>
      <c r="J90" s="4"/>
      <c r="K90" s="4"/>
      <c r="L90" s="13"/>
      <c r="O90"/>
      <c r="P90"/>
      <c r="Q90"/>
    </row>
    <row r="91" spans="1:17" s="1" customFormat="1" ht="14.25" customHeight="1" x14ac:dyDescent="0.25">
      <c r="A91" s="2"/>
      <c r="B91" s="3"/>
      <c r="C91" s="4"/>
      <c r="D91" s="4"/>
      <c r="E91" s="4"/>
      <c r="F91" s="4"/>
      <c r="G91" s="4"/>
      <c r="H91" s="4"/>
      <c r="I91" s="4"/>
      <c r="J91" s="4"/>
      <c r="K91" s="4"/>
      <c r="L91" s="13"/>
      <c r="O91"/>
      <c r="P91"/>
      <c r="Q91"/>
    </row>
    <row r="92" spans="1:17" s="1" customFormat="1" ht="14.25" customHeight="1" x14ac:dyDescent="0.25">
      <c r="A92" s="2"/>
      <c r="B92" s="3"/>
      <c r="C92" s="4"/>
      <c r="D92" s="4"/>
      <c r="E92" s="4"/>
      <c r="F92" s="4"/>
      <c r="G92" s="4"/>
      <c r="H92" s="4"/>
      <c r="I92" s="4"/>
      <c r="J92" s="4"/>
      <c r="K92" s="4"/>
      <c r="L92" s="13"/>
      <c r="O92"/>
      <c r="P92"/>
      <c r="Q92"/>
    </row>
    <row r="93" spans="1:17" s="1" customFormat="1" ht="14.25" customHeight="1" x14ac:dyDescent="0.25">
      <c r="A93" s="2"/>
      <c r="B93" s="3"/>
      <c r="C93" s="4"/>
      <c r="D93" s="4"/>
      <c r="E93" s="4"/>
      <c r="F93" s="4"/>
      <c r="G93" s="4"/>
      <c r="H93" s="4"/>
      <c r="I93" s="4"/>
      <c r="J93" s="4"/>
      <c r="K93" s="4"/>
      <c r="L93" s="13"/>
      <c r="O93"/>
      <c r="P93"/>
      <c r="Q93"/>
    </row>
    <row r="94" spans="1:17" s="1" customFormat="1" ht="14.25" customHeight="1" x14ac:dyDescent="0.25">
      <c r="A94" s="2"/>
      <c r="B94" s="3"/>
      <c r="C94" s="4"/>
      <c r="D94" s="4"/>
      <c r="E94" s="4"/>
      <c r="F94" s="4"/>
      <c r="G94" s="4"/>
      <c r="H94" s="4"/>
      <c r="I94" s="4"/>
      <c r="J94" s="4"/>
      <c r="K94" s="4"/>
      <c r="L94" s="13"/>
      <c r="O94"/>
      <c r="P94"/>
      <c r="Q94"/>
    </row>
    <row r="95" spans="1:17" s="1" customFormat="1" ht="14.25" customHeight="1" x14ac:dyDescent="0.25">
      <c r="A95" s="2"/>
      <c r="B95" s="3"/>
      <c r="C95" s="4"/>
      <c r="D95" s="4"/>
      <c r="E95" s="4"/>
      <c r="F95" s="4"/>
      <c r="G95" s="4"/>
      <c r="H95" s="4"/>
      <c r="I95" s="4"/>
      <c r="J95" s="4"/>
      <c r="K95" s="4"/>
      <c r="L95" s="13"/>
      <c r="O95"/>
      <c r="P95"/>
      <c r="Q95"/>
    </row>
    <row r="96" spans="1:17" s="1" customFormat="1" ht="14.25" customHeight="1" x14ac:dyDescent="0.25">
      <c r="A96" s="2"/>
      <c r="B96" s="3"/>
      <c r="C96" s="4"/>
      <c r="D96" s="4"/>
      <c r="E96" s="4"/>
      <c r="F96" s="4"/>
      <c r="G96" s="4"/>
      <c r="H96" s="4"/>
      <c r="I96" s="4"/>
      <c r="J96" s="4"/>
      <c r="K96" s="4"/>
      <c r="L96" s="13"/>
      <c r="O96"/>
      <c r="P96"/>
      <c r="Q96"/>
    </row>
    <row r="97" spans="1:17" s="1" customFormat="1" ht="14.25" customHeight="1" x14ac:dyDescent="0.25">
      <c r="A97" s="2"/>
      <c r="B97" s="3"/>
      <c r="C97" s="4"/>
      <c r="D97" s="4"/>
      <c r="E97" s="4"/>
      <c r="F97" s="4"/>
      <c r="G97" s="4"/>
      <c r="H97" s="4"/>
      <c r="I97" s="4"/>
      <c r="J97" s="4"/>
      <c r="K97" s="4"/>
      <c r="L97" s="13"/>
      <c r="O97"/>
      <c r="P97"/>
      <c r="Q97"/>
    </row>
    <row r="98" spans="1:17" s="1" customFormat="1" ht="14.25" customHeight="1" x14ac:dyDescent="0.25">
      <c r="A98" s="2"/>
      <c r="B98" s="3"/>
      <c r="C98" s="4"/>
      <c r="D98" s="4"/>
      <c r="E98" s="4"/>
      <c r="F98" s="4"/>
      <c r="G98" s="4"/>
      <c r="H98" s="4"/>
      <c r="I98" s="4"/>
      <c r="J98" s="4"/>
      <c r="K98" s="4"/>
      <c r="L98" s="13"/>
      <c r="O98"/>
      <c r="P98"/>
      <c r="Q98"/>
    </row>
    <row r="99" spans="1:17" s="1" customFormat="1" ht="14.25" customHeight="1" x14ac:dyDescent="0.25">
      <c r="A99" s="2"/>
      <c r="B99" s="3"/>
      <c r="C99" s="4"/>
      <c r="D99" s="4"/>
      <c r="E99" s="4"/>
      <c r="F99" s="4"/>
      <c r="G99" s="4"/>
      <c r="H99" s="4"/>
      <c r="I99" s="4"/>
      <c r="J99" s="4"/>
      <c r="K99" s="4"/>
      <c r="L99" s="13"/>
      <c r="O99"/>
      <c r="P99"/>
      <c r="Q99"/>
    </row>
    <row r="100" spans="1:17" s="1" customFormat="1" ht="14.25" customHeight="1" x14ac:dyDescent="0.25">
      <c r="A100" s="2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13"/>
      <c r="O100"/>
      <c r="P100"/>
      <c r="Q100"/>
    </row>
    <row r="101" spans="1:17" s="1" customFormat="1" ht="14.25" customHeight="1" x14ac:dyDescent="0.25">
      <c r="A101" s="2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13"/>
      <c r="O101"/>
      <c r="P101"/>
      <c r="Q101"/>
    </row>
    <row r="102" spans="1:17" s="1" customFormat="1" ht="14.25" customHeight="1" x14ac:dyDescent="0.25">
      <c r="A102" s="2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13"/>
      <c r="O102"/>
      <c r="P102"/>
      <c r="Q102"/>
    </row>
    <row r="103" spans="1:17" s="1" customFormat="1" ht="14.25" customHeight="1" x14ac:dyDescent="0.25">
      <c r="A103" s="2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13"/>
      <c r="O103"/>
      <c r="P103"/>
      <c r="Q103"/>
    </row>
    <row r="104" spans="1:17" s="1" customFormat="1" ht="14.25" customHeight="1" x14ac:dyDescent="0.25">
      <c r="A104" s="2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13"/>
      <c r="O104"/>
      <c r="P104"/>
      <c r="Q104"/>
    </row>
    <row r="105" spans="1:17" s="1" customFormat="1" ht="14.25" customHeight="1" x14ac:dyDescent="0.25">
      <c r="A105" s="2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13"/>
      <c r="O105"/>
      <c r="P105"/>
      <c r="Q105"/>
    </row>
    <row r="106" spans="1:17" s="1" customFormat="1" ht="14.25" customHeight="1" x14ac:dyDescent="0.25">
      <c r="A106" s="2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13"/>
      <c r="O106"/>
      <c r="P106"/>
      <c r="Q106"/>
    </row>
    <row r="107" spans="1:17" s="1" customFormat="1" ht="14.25" customHeight="1" x14ac:dyDescent="0.25">
      <c r="A107" s="2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13"/>
      <c r="O107"/>
      <c r="P107"/>
      <c r="Q107"/>
    </row>
    <row r="108" spans="1:17" s="1" customFormat="1" ht="14.25" customHeight="1" x14ac:dyDescent="0.25">
      <c r="A108" s="2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13"/>
      <c r="O108"/>
      <c r="P108"/>
      <c r="Q108"/>
    </row>
    <row r="109" spans="1:17" s="1" customFormat="1" ht="14.25" customHeight="1" x14ac:dyDescent="0.25">
      <c r="A109" s="2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13"/>
      <c r="O109"/>
      <c r="P109"/>
      <c r="Q109"/>
    </row>
    <row r="110" spans="1:17" s="1" customFormat="1" ht="14.25" customHeight="1" x14ac:dyDescent="0.25">
      <c r="A110" s="2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13"/>
      <c r="O110"/>
      <c r="P110"/>
      <c r="Q110"/>
    </row>
    <row r="111" spans="1:17" s="1" customFormat="1" ht="14.25" customHeight="1" x14ac:dyDescent="0.25">
      <c r="A111" s="2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13"/>
      <c r="O111"/>
      <c r="P111"/>
      <c r="Q111"/>
    </row>
    <row r="112" spans="1:17" s="1" customFormat="1" ht="14.25" customHeight="1" x14ac:dyDescent="0.25">
      <c r="A112" s="2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13"/>
      <c r="O112"/>
      <c r="P112"/>
      <c r="Q112"/>
    </row>
    <row r="113" spans="1:17" s="1" customFormat="1" ht="14.25" customHeight="1" x14ac:dyDescent="0.25">
      <c r="A113" s="2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13"/>
      <c r="O113"/>
      <c r="P113"/>
      <c r="Q113"/>
    </row>
    <row r="114" spans="1:17" s="1" customFormat="1" ht="14.25" customHeight="1" x14ac:dyDescent="0.25">
      <c r="A114" s="2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13"/>
      <c r="O114"/>
      <c r="P114"/>
      <c r="Q114"/>
    </row>
    <row r="115" spans="1:17" s="1" customFormat="1" ht="14.25" customHeight="1" x14ac:dyDescent="0.25">
      <c r="A115" s="2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13"/>
      <c r="O115"/>
      <c r="P115"/>
      <c r="Q115"/>
    </row>
    <row r="116" spans="1:17" s="1" customFormat="1" ht="14.25" customHeight="1" x14ac:dyDescent="0.25">
      <c r="A116" s="2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13"/>
      <c r="O116"/>
      <c r="P116"/>
      <c r="Q116"/>
    </row>
    <row r="117" spans="1:17" s="1" customFormat="1" ht="14.25" customHeight="1" x14ac:dyDescent="0.25">
      <c r="A117" s="2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13"/>
      <c r="O117"/>
      <c r="P117"/>
      <c r="Q117"/>
    </row>
    <row r="118" spans="1:17" s="1" customFormat="1" ht="14.25" customHeight="1" x14ac:dyDescent="0.25">
      <c r="A118" s="2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13"/>
      <c r="O118"/>
      <c r="P118"/>
      <c r="Q118"/>
    </row>
    <row r="119" spans="1:17" s="1" customFormat="1" ht="14.25" customHeight="1" x14ac:dyDescent="0.25">
      <c r="A119" s="2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13"/>
      <c r="O119"/>
      <c r="P119"/>
      <c r="Q119"/>
    </row>
    <row r="120" spans="1:17" s="1" customFormat="1" ht="14.25" customHeight="1" x14ac:dyDescent="0.25">
      <c r="A120" s="2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13"/>
      <c r="O120"/>
      <c r="P120"/>
      <c r="Q120"/>
    </row>
    <row r="121" spans="1:17" s="1" customFormat="1" ht="14.25" customHeight="1" x14ac:dyDescent="0.25">
      <c r="A121" s="2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13"/>
      <c r="O121"/>
      <c r="P121"/>
      <c r="Q121"/>
    </row>
    <row r="122" spans="1:17" s="1" customFormat="1" ht="14.25" customHeight="1" x14ac:dyDescent="0.25">
      <c r="A122" s="2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13"/>
      <c r="O122"/>
      <c r="P122"/>
      <c r="Q122"/>
    </row>
    <row r="123" spans="1:17" s="1" customFormat="1" ht="14.25" customHeight="1" x14ac:dyDescent="0.25">
      <c r="A123" s="2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13"/>
      <c r="O123"/>
      <c r="P123"/>
      <c r="Q123"/>
    </row>
    <row r="124" spans="1:17" s="1" customFormat="1" ht="14.25" customHeight="1" x14ac:dyDescent="0.25">
      <c r="A124" s="2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13"/>
      <c r="O124"/>
      <c r="P124"/>
      <c r="Q124"/>
    </row>
    <row r="125" spans="1:17" s="1" customFormat="1" ht="14.25" customHeight="1" x14ac:dyDescent="0.25">
      <c r="A125" s="2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13"/>
      <c r="O125"/>
      <c r="P125"/>
      <c r="Q125"/>
    </row>
    <row r="126" spans="1:17" s="1" customFormat="1" ht="14.25" customHeight="1" x14ac:dyDescent="0.25">
      <c r="A126" s="2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13"/>
      <c r="O126"/>
      <c r="P126"/>
      <c r="Q126"/>
    </row>
    <row r="127" spans="1:17" s="1" customFormat="1" ht="14.25" customHeight="1" x14ac:dyDescent="0.25">
      <c r="A127" s="2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13"/>
      <c r="O127"/>
      <c r="P127"/>
      <c r="Q127"/>
    </row>
    <row r="128" spans="1:17" s="1" customFormat="1" ht="14.25" customHeight="1" x14ac:dyDescent="0.25">
      <c r="A128" s="2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13"/>
      <c r="O128"/>
      <c r="P128"/>
      <c r="Q128"/>
    </row>
    <row r="129" spans="1:17" s="1" customFormat="1" ht="14.25" customHeight="1" x14ac:dyDescent="0.25">
      <c r="A129" s="2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13"/>
      <c r="O129"/>
      <c r="P129"/>
      <c r="Q129"/>
    </row>
    <row r="130" spans="1:17" s="1" customFormat="1" ht="14.25" customHeight="1" x14ac:dyDescent="0.25">
      <c r="A130" s="2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13"/>
      <c r="O130"/>
      <c r="P130"/>
      <c r="Q130"/>
    </row>
    <row r="131" spans="1:17" s="1" customFormat="1" ht="14.25" customHeight="1" x14ac:dyDescent="0.25">
      <c r="A131" s="2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13"/>
      <c r="O131"/>
      <c r="P131"/>
      <c r="Q131"/>
    </row>
    <row r="132" spans="1:17" s="1" customFormat="1" ht="14.25" customHeight="1" x14ac:dyDescent="0.25">
      <c r="A132" s="2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13"/>
      <c r="O132"/>
      <c r="P132"/>
      <c r="Q132"/>
    </row>
    <row r="133" spans="1:17" s="1" customFormat="1" ht="14.25" customHeight="1" x14ac:dyDescent="0.25">
      <c r="A133" s="2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13"/>
      <c r="O133"/>
      <c r="P133"/>
      <c r="Q133"/>
    </row>
    <row r="134" spans="1:17" s="1" customFormat="1" ht="14.25" customHeight="1" x14ac:dyDescent="0.25">
      <c r="A134" s="2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13"/>
      <c r="O134"/>
      <c r="P134"/>
      <c r="Q134"/>
    </row>
    <row r="135" spans="1:17" s="1" customFormat="1" ht="14.25" customHeight="1" x14ac:dyDescent="0.25">
      <c r="A135" s="2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13"/>
      <c r="O135"/>
      <c r="P135"/>
      <c r="Q135"/>
    </row>
    <row r="136" spans="1:17" s="1" customFormat="1" ht="14.25" customHeight="1" x14ac:dyDescent="0.25">
      <c r="A136" s="2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13"/>
      <c r="O136"/>
      <c r="P136"/>
      <c r="Q136"/>
    </row>
    <row r="137" spans="1:17" s="1" customFormat="1" ht="14.25" customHeight="1" x14ac:dyDescent="0.25">
      <c r="A137" s="2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13"/>
      <c r="O137"/>
      <c r="P137"/>
      <c r="Q137"/>
    </row>
    <row r="138" spans="1:17" s="1" customFormat="1" ht="14.25" customHeight="1" x14ac:dyDescent="0.25">
      <c r="A138" s="2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13"/>
      <c r="O138"/>
      <c r="P138"/>
      <c r="Q138"/>
    </row>
    <row r="139" spans="1:17" s="1" customFormat="1" ht="14.25" customHeight="1" x14ac:dyDescent="0.25">
      <c r="A139" s="2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13"/>
      <c r="O139"/>
      <c r="P139"/>
      <c r="Q139"/>
    </row>
    <row r="140" spans="1:17" s="1" customFormat="1" ht="14.25" customHeight="1" x14ac:dyDescent="0.25">
      <c r="A140" s="2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13"/>
      <c r="O140"/>
      <c r="P140"/>
      <c r="Q140"/>
    </row>
    <row r="141" spans="1:17" s="1" customFormat="1" ht="14.25" customHeight="1" x14ac:dyDescent="0.25">
      <c r="A141" s="2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13"/>
      <c r="O141"/>
      <c r="P141"/>
      <c r="Q141"/>
    </row>
    <row r="142" spans="1:17" s="1" customFormat="1" ht="14.25" customHeight="1" x14ac:dyDescent="0.25">
      <c r="A142" s="2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13"/>
      <c r="O142"/>
      <c r="P142"/>
      <c r="Q142"/>
    </row>
    <row r="143" spans="1:17" s="1" customFormat="1" ht="14.25" customHeight="1" x14ac:dyDescent="0.25">
      <c r="A143" s="2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13"/>
      <c r="O143"/>
      <c r="P143"/>
      <c r="Q143"/>
    </row>
    <row r="144" spans="1:17" s="1" customFormat="1" ht="14.25" customHeight="1" x14ac:dyDescent="0.25">
      <c r="A144" s="2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13"/>
      <c r="O144"/>
      <c r="P144"/>
      <c r="Q144"/>
    </row>
    <row r="145" spans="1:17" s="1" customFormat="1" ht="14.25" customHeight="1" x14ac:dyDescent="0.25">
      <c r="A145" s="2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13"/>
      <c r="O145"/>
      <c r="P145"/>
      <c r="Q145"/>
    </row>
    <row r="146" spans="1:17" s="1" customFormat="1" ht="14.25" customHeight="1" x14ac:dyDescent="0.25">
      <c r="A146" s="2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13"/>
      <c r="O146"/>
      <c r="P146"/>
      <c r="Q146"/>
    </row>
    <row r="147" spans="1:17" s="1" customFormat="1" ht="14.25" customHeight="1" x14ac:dyDescent="0.25">
      <c r="A147" s="2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13"/>
      <c r="O147"/>
      <c r="P147"/>
      <c r="Q147"/>
    </row>
    <row r="148" spans="1:17" s="1" customFormat="1" ht="14.25" customHeight="1" x14ac:dyDescent="0.25">
      <c r="A148" s="2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13"/>
      <c r="O148"/>
      <c r="P148"/>
      <c r="Q148"/>
    </row>
    <row r="149" spans="1:17" s="1" customFormat="1" ht="14.25" customHeight="1" x14ac:dyDescent="0.25">
      <c r="A149" s="2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13"/>
      <c r="O149"/>
      <c r="P149"/>
      <c r="Q149"/>
    </row>
    <row r="150" spans="1:17" s="1" customFormat="1" ht="14.25" customHeight="1" x14ac:dyDescent="0.25">
      <c r="A150" s="2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13"/>
      <c r="O150"/>
      <c r="P150"/>
      <c r="Q150"/>
    </row>
    <row r="151" spans="1:17" s="1" customFormat="1" ht="14.25" customHeight="1" x14ac:dyDescent="0.25">
      <c r="A151" s="2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13"/>
      <c r="O151"/>
      <c r="P151"/>
      <c r="Q151"/>
    </row>
    <row r="152" spans="1:17" s="1" customFormat="1" ht="14.25" customHeight="1" x14ac:dyDescent="0.25">
      <c r="A152" s="2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13"/>
      <c r="O152"/>
      <c r="P152"/>
      <c r="Q152"/>
    </row>
    <row r="153" spans="1:17" s="1" customFormat="1" ht="14.25" customHeight="1" x14ac:dyDescent="0.25">
      <c r="A153" s="2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13"/>
      <c r="O153"/>
      <c r="P153"/>
      <c r="Q153"/>
    </row>
    <row r="154" spans="1:17" s="1" customFormat="1" ht="14.25" customHeight="1" x14ac:dyDescent="0.25">
      <c r="A154" s="2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13"/>
      <c r="O154"/>
      <c r="P154"/>
      <c r="Q154"/>
    </row>
    <row r="155" spans="1:17" s="1" customFormat="1" ht="14.25" customHeight="1" x14ac:dyDescent="0.25">
      <c r="A155" s="2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13"/>
      <c r="O155"/>
      <c r="P155"/>
      <c r="Q155"/>
    </row>
    <row r="156" spans="1:17" s="1" customFormat="1" ht="14.25" customHeight="1" x14ac:dyDescent="0.25">
      <c r="A156" s="2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13"/>
      <c r="O156"/>
      <c r="P156"/>
      <c r="Q156"/>
    </row>
    <row r="157" spans="1:17" s="1" customFormat="1" ht="14.25" customHeight="1" x14ac:dyDescent="0.25">
      <c r="A157" s="2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13"/>
      <c r="O157"/>
      <c r="P157"/>
      <c r="Q157"/>
    </row>
    <row r="158" spans="1:17" s="1" customFormat="1" ht="14.25" customHeight="1" x14ac:dyDescent="0.25">
      <c r="A158" s="2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13"/>
      <c r="O158"/>
      <c r="P158"/>
      <c r="Q158"/>
    </row>
    <row r="159" spans="1:17" s="1" customFormat="1" ht="14.25" customHeight="1" x14ac:dyDescent="0.25">
      <c r="A159" s="2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13"/>
      <c r="O159"/>
      <c r="P159"/>
      <c r="Q159"/>
    </row>
    <row r="160" spans="1:17" s="1" customFormat="1" ht="14.25" customHeight="1" x14ac:dyDescent="0.25">
      <c r="A160" s="2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13"/>
      <c r="O160"/>
      <c r="P160"/>
      <c r="Q160"/>
    </row>
    <row r="161" spans="1:17" s="1" customFormat="1" ht="14.25" customHeight="1" x14ac:dyDescent="0.25">
      <c r="A161" s="2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13"/>
      <c r="O161"/>
      <c r="P161"/>
      <c r="Q161"/>
    </row>
    <row r="162" spans="1:17" s="1" customFormat="1" ht="14.25" customHeight="1" x14ac:dyDescent="0.25">
      <c r="A162" s="2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13"/>
      <c r="O162"/>
      <c r="P162"/>
      <c r="Q162"/>
    </row>
    <row r="163" spans="1:17" s="1" customFormat="1" ht="14.25" customHeight="1" x14ac:dyDescent="0.25">
      <c r="A163" s="2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13"/>
      <c r="O163"/>
      <c r="P163"/>
      <c r="Q163"/>
    </row>
    <row r="164" spans="1:17" s="1" customFormat="1" ht="14.25" customHeight="1" x14ac:dyDescent="0.25">
      <c r="A164" s="2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13"/>
      <c r="O164"/>
      <c r="P164"/>
      <c r="Q164"/>
    </row>
    <row r="165" spans="1:17" s="1" customFormat="1" ht="14.25" customHeight="1" x14ac:dyDescent="0.25">
      <c r="A165" s="2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13"/>
      <c r="O165"/>
      <c r="P165"/>
      <c r="Q165"/>
    </row>
    <row r="166" spans="1:17" s="1" customFormat="1" ht="14.25" customHeight="1" x14ac:dyDescent="0.25">
      <c r="A166" s="2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13"/>
      <c r="O166"/>
      <c r="P166"/>
      <c r="Q166"/>
    </row>
    <row r="167" spans="1:17" s="1" customFormat="1" ht="14.25" customHeight="1" x14ac:dyDescent="0.25">
      <c r="A167" s="2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13"/>
      <c r="O167"/>
      <c r="P167"/>
      <c r="Q167"/>
    </row>
    <row r="168" spans="1:17" s="1" customFormat="1" ht="14.25" customHeight="1" x14ac:dyDescent="0.25">
      <c r="A168" s="2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13"/>
      <c r="O168"/>
      <c r="P168"/>
      <c r="Q168"/>
    </row>
    <row r="169" spans="1:17" s="1" customFormat="1" ht="14.25" customHeight="1" x14ac:dyDescent="0.25">
      <c r="A169" s="2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13"/>
      <c r="O169"/>
      <c r="P169"/>
      <c r="Q169"/>
    </row>
    <row r="170" spans="1:17" s="1" customFormat="1" ht="14.25" customHeight="1" x14ac:dyDescent="0.25">
      <c r="A170" s="2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13"/>
      <c r="O170"/>
      <c r="P170"/>
      <c r="Q170"/>
    </row>
    <row r="171" spans="1:17" s="1" customFormat="1" ht="14.25" customHeight="1" x14ac:dyDescent="0.25">
      <c r="A171" s="2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13"/>
      <c r="O171"/>
      <c r="P171"/>
      <c r="Q171"/>
    </row>
    <row r="172" spans="1:17" s="1" customFormat="1" ht="14.25" customHeight="1" x14ac:dyDescent="0.25">
      <c r="A172" s="2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13"/>
      <c r="O172"/>
      <c r="P172"/>
      <c r="Q172"/>
    </row>
    <row r="173" spans="1:17" s="1" customFormat="1" ht="14.25" customHeight="1" x14ac:dyDescent="0.25">
      <c r="A173" s="2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13"/>
      <c r="O173"/>
      <c r="P173"/>
      <c r="Q173"/>
    </row>
    <row r="174" spans="1:17" s="1" customFormat="1" ht="14.25" customHeight="1" x14ac:dyDescent="0.25">
      <c r="A174" s="2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13"/>
      <c r="O174"/>
      <c r="P174"/>
      <c r="Q174"/>
    </row>
    <row r="175" spans="1:17" s="1" customFormat="1" ht="14.25" customHeight="1" x14ac:dyDescent="0.25">
      <c r="A175" s="2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13"/>
      <c r="O175"/>
      <c r="P175"/>
      <c r="Q175"/>
    </row>
    <row r="176" spans="1:17" s="1" customFormat="1" ht="14.25" customHeight="1" x14ac:dyDescent="0.25">
      <c r="A176" s="2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13"/>
      <c r="O176"/>
      <c r="P176"/>
      <c r="Q176"/>
    </row>
    <row r="177" spans="1:17" s="1" customFormat="1" ht="14.25" customHeight="1" x14ac:dyDescent="0.25">
      <c r="A177" s="2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13"/>
      <c r="O177"/>
      <c r="P177"/>
      <c r="Q177"/>
    </row>
    <row r="178" spans="1:17" s="1" customFormat="1" ht="14.25" customHeight="1" x14ac:dyDescent="0.25">
      <c r="A178" s="2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13"/>
      <c r="O178"/>
      <c r="P178"/>
      <c r="Q178"/>
    </row>
    <row r="179" spans="1:17" s="1" customFormat="1" ht="14.25" customHeight="1" x14ac:dyDescent="0.25">
      <c r="A179" s="2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13"/>
      <c r="O179"/>
      <c r="P179"/>
      <c r="Q179"/>
    </row>
    <row r="180" spans="1:17" s="1" customFormat="1" ht="14.25" customHeight="1" x14ac:dyDescent="0.25">
      <c r="A180" s="2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13"/>
      <c r="O180"/>
      <c r="P180"/>
      <c r="Q180"/>
    </row>
    <row r="181" spans="1:17" s="1" customFormat="1" ht="14.25" customHeight="1" x14ac:dyDescent="0.25">
      <c r="A181" s="2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13"/>
      <c r="O181"/>
      <c r="P181"/>
      <c r="Q181"/>
    </row>
    <row r="182" spans="1:17" s="1" customFormat="1" ht="14.25" customHeight="1" x14ac:dyDescent="0.25">
      <c r="A182" s="2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13"/>
      <c r="O182"/>
      <c r="P182"/>
      <c r="Q182"/>
    </row>
    <row r="183" spans="1:17" s="1" customFormat="1" ht="14.25" customHeight="1" x14ac:dyDescent="0.25">
      <c r="A183" s="2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13"/>
      <c r="O183"/>
      <c r="P183"/>
      <c r="Q183"/>
    </row>
    <row r="184" spans="1:17" s="1" customFormat="1" ht="14.25" customHeight="1" x14ac:dyDescent="0.25">
      <c r="A184" s="2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13"/>
      <c r="O184"/>
      <c r="P184"/>
      <c r="Q184"/>
    </row>
    <row r="185" spans="1:17" s="1" customFormat="1" ht="14.25" customHeight="1" x14ac:dyDescent="0.25">
      <c r="A185" s="2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13"/>
      <c r="O185"/>
      <c r="P185"/>
      <c r="Q185"/>
    </row>
    <row r="186" spans="1:17" s="1" customFormat="1" ht="14.25" customHeight="1" x14ac:dyDescent="0.25">
      <c r="A186" s="2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13"/>
      <c r="O186"/>
      <c r="P186"/>
      <c r="Q186"/>
    </row>
    <row r="187" spans="1:17" s="1" customFormat="1" ht="14.25" customHeight="1" x14ac:dyDescent="0.25">
      <c r="A187" s="2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13"/>
      <c r="O187"/>
      <c r="P187"/>
      <c r="Q187"/>
    </row>
    <row r="188" spans="1:17" s="1" customFormat="1" ht="14.25" customHeight="1" x14ac:dyDescent="0.25">
      <c r="A188" s="2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13"/>
      <c r="O188"/>
      <c r="P188"/>
      <c r="Q188"/>
    </row>
    <row r="189" spans="1:17" s="1" customFormat="1" ht="14.25" customHeight="1" x14ac:dyDescent="0.25">
      <c r="A189" s="2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13"/>
      <c r="O189"/>
      <c r="P189"/>
      <c r="Q189"/>
    </row>
    <row r="190" spans="1:17" s="1" customFormat="1" ht="14.25" customHeight="1" x14ac:dyDescent="0.25">
      <c r="A190" s="2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13"/>
      <c r="O190"/>
      <c r="P190"/>
      <c r="Q190"/>
    </row>
    <row r="191" spans="1:17" s="1" customFormat="1" ht="14.25" customHeight="1" x14ac:dyDescent="0.25">
      <c r="A191" s="2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13"/>
      <c r="O191"/>
      <c r="P191"/>
      <c r="Q191"/>
    </row>
    <row r="192" spans="1:17" s="1" customFormat="1" ht="14.25" customHeight="1" x14ac:dyDescent="0.25">
      <c r="A192" s="2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13"/>
      <c r="O192"/>
      <c r="P192"/>
      <c r="Q192"/>
    </row>
    <row r="193" spans="1:17" s="1" customFormat="1" ht="14.25" customHeight="1" x14ac:dyDescent="0.25">
      <c r="A193" s="2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13"/>
      <c r="O193"/>
      <c r="P193"/>
      <c r="Q193"/>
    </row>
    <row r="194" spans="1:17" s="1" customFormat="1" ht="14.25" customHeight="1" x14ac:dyDescent="0.25">
      <c r="A194" s="2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13"/>
      <c r="O194"/>
      <c r="P194"/>
      <c r="Q194"/>
    </row>
    <row r="195" spans="1:17" s="1" customFormat="1" ht="14.25" customHeight="1" x14ac:dyDescent="0.25">
      <c r="A195" s="2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13"/>
      <c r="O195"/>
      <c r="P195"/>
      <c r="Q195"/>
    </row>
    <row r="196" spans="1:17" s="1" customFormat="1" ht="14.25" customHeight="1" x14ac:dyDescent="0.25">
      <c r="A196" s="2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13"/>
      <c r="O196"/>
      <c r="P196"/>
      <c r="Q196"/>
    </row>
    <row r="197" spans="1:17" s="1" customFormat="1" ht="14.25" customHeight="1" x14ac:dyDescent="0.25">
      <c r="A197" s="2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13"/>
      <c r="O197"/>
      <c r="P197"/>
      <c r="Q197"/>
    </row>
    <row r="198" spans="1:17" s="1" customFormat="1" ht="14.25" customHeight="1" x14ac:dyDescent="0.25">
      <c r="A198" s="2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13"/>
      <c r="O198"/>
      <c r="P198"/>
      <c r="Q198"/>
    </row>
    <row r="199" spans="1:17" s="1" customFormat="1" ht="14.25" customHeight="1" x14ac:dyDescent="0.25">
      <c r="A199" s="2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13"/>
      <c r="O199"/>
      <c r="P199"/>
      <c r="Q199"/>
    </row>
    <row r="200" spans="1:17" s="1" customFormat="1" ht="14.25" customHeight="1" x14ac:dyDescent="0.25">
      <c r="A200" s="2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13"/>
      <c r="O200"/>
      <c r="P200"/>
      <c r="Q200"/>
    </row>
    <row r="201" spans="1:17" s="1" customFormat="1" ht="14.25" customHeight="1" x14ac:dyDescent="0.25">
      <c r="A201" s="2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13"/>
      <c r="O201"/>
      <c r="P201"/>
      <c r="Q201"/>
    </row>
    <row r="202" spans="1:17" s="1" customFormat="1" ht="14.25" customHeight="1" x14ac:dyDescent="0.25">
      <c r="A202" s="2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13"/>
      <c r="O202"/>
      <c r="P202"/>
      <c r="Q202"/>
    </row>
    <row r="203" spans="1:17" s="1" customFormat="1" ht="14.25" customHeight="1" x14ac:dyDescent="0.25">
      <c r="A203" s="2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13"/>
      <c r="O203"/>
      <c r="P203"/>
      <c r="Q203"/>
    </row>
    <row r="204" spans="1:17" s="1" customFormat="1" ht="14.25" customHeight="1" x14ac:dyDescent="0.25">
      <c r="A204" s="2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13"/>
      <c r="O204"/>
      <c r="P204"/>
      <c r="Q204"/>
    </row>
    <row r="205" spans="1:17" s="1" customFormat="1" ht="14.25" customHeight="1" x14ac:dyDescent="0.25">
      <c r="A205" s="2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13"/>
      <c r="O205"/>
      <c r="P205"/>
      <c r="Q205"/>
    </row>
    <row r="206" spans="1:17" s="1" customFormat="1" ht="14.25" customHeight="1" x14ac:dyDescent="0.25">
      <c r="A206" s="2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13"/>
      <c r="O206"/>
      <c r="P206"/>
      <c r="Q206"/>
    </row>
    <row r="207" spans="1:17" s="1" customFormat="1" ht="14.25" customHeight="1" x14ac:dyDescent="0.25">
      <c r="A207" s="2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13"/>
      <c r="O207"/>
      <c r="P207"/>
      <c r="Q207"/>
    </row>
    <row r="208" spans="1:17" s="1" customFormat="1" ht="14.25" customHeight="1" x14ac:dyDescent="0.25">
      <c r="A208" s="2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13"/>
      <c r="O208"/>
      <c r="P208"/>
      <c r="Q208"/>
    </row>
    <row r="209" spans="1:17" s="1" customFormat="1" ht="14.25" customHeight="1" x14ac:dyDescent="0.25">
      <c r="A209" s="2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13"/>
      <c r="O209"/>
      <c r="P209"/>
      <c r="Q209"/>
    </row>
    <row r="210" spans="1:17" s="1" customFormat="1" ht="14.25" customHeight="1" x14ac:dyDescent="0.25">
      <c r="A210" s="2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13"/>
      <c r="O210"/>
      <c r="P210"/>
      <c r="Q210"/>
    </row>
    <row r="211" spans="1:17" s="1" customFormat="1" ht="14.25" customHeight="1" x14ac:dyDescent="0.25">
      <c r="A211" s="2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13"/>
      <c r="O211"/>
      <c r="P211"/>
      <c r="Q211"/>
    </row>
    <row r="212" spans="1:17" s="1" customFormat="1" ht="14.25" customHeight="1" x14ac:dyDescent="0.25">
      <c r="A212" s="2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13"/>
      <c r="O212"/>
      <c r="P212"/>
      <c r="Q212"/>
    </row>
    <row r="213" spans="1:17" s="1" customFormat="1" ht="14.25" customHeight="1" x14ac:dyDescent="0.25">
      <c r="A213" s="2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13"/>
      <c r="O213"/>
      <c r="P213"/>
      <c r="Q213"/>
    </row>
    <row r="214" spans="1:17" s="1" customFormat="1" ht="14.25" customHeight="1" x14ac:dyDescent="0.25">
      <c r="A214" s="2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13"/>
      <c r="O214"/>
      <c r="P214"/>
      <c r="Q214"/>
    </row>
    <row r="215" spans="1:17" s="1" customFormat="1" ht="14.25" customHeight="1" x14ac:dyDescent="0.25">
      <c r="A215" s="2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13"/>
      <c r="O215"/>
      <c r="P215"/>
      <c r="Q215"/>
    </row>
    <row r="216" spans="1:17" s="1" customFormat="1" ht="14.25" customHeight="1" x14ac:dyDescent="0.25">
      <c r="A216" s="2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13"/>
      <c r="O216"/>
      <c r="P216"/>
      <c r="Q216"/>
    </row>
    <row r="217" spans="1:17" s="1" customFormat="1" ht="14.25" customHeight="1" x14ac:dyDescent="0.25">
      <c r="A217" s="2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13"/>
      <c r="O217"/>
      <c r="P217"/>
      <c r="Q217"/>
    </row>
    <row r="218" spans="1:17" s="1" customFormat="1" ht="14.25" customHeight="1" x14ac:dyDescent="0.25">
      <c r="A218" s="2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13"/>
      <c r="O218"/>
      <c r="P218"/>
      <c r="Q218"/>
    </row>
    <row r="219" spans="1:17" s="1" customFormat="1" ht="14.25" customHeight="1" x14ac:dyDescent="0.25">
      <c r="A219" s="2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13"/>
      <c r="O219"/>
      <c r="P219"/>
      <c r="Q219"/>
    </row>
    <row r="220" spans="1:17" s="1" customFormat="1" ht="14.25" customHeight="1" x14ac:dyDescent="0.25">
      <c r="A220" s="2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13"/>
      <c r="O220"/>
      <c r="P220"/>
      <c r="Q220"/>
    </row>
    <row r="221" spans="1:17" s="1" customFormat="1" ht="14.25" customHeight="1" x14ac:dyDescent="0.25">
      <c r="A221" s="2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13"/>
      <c r="O221"/>
      <c r="P221"/>
      <c r="Q221"/>
    </row>
    <row r="222" spans="1:17" s="1" customFormat="1" ht="14.25" customHeight="1" x14ac:dyDescent="0.25">
      <c r="A222" s="2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13"/>
      <c r="O222"/>
      <c r="P222"/>
      <c r="Q222"/>
    </row>
    <row r="223" spans="1:17" s="1" customFormat="1" ht="14.25" customHeight="1" x14ac:dyDescent="0.25">
      <c r="A223" s="2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13"/>
      <c r="O223"/>
      <c r="P223"/>
      <c r="Q223"/>
    </row>
    <row r="224" spans="1:17" s="1" customFormat="1" ht="14.25" customHeight="1" x14ac:dyDescent="0.25">
      <c r="A224" s="2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13"/>
      <c r="O224"/>
      <c r="P224"/>
      <c r="Q224"/>
    </row>
    <row r="225" spans="1:17" s="1" customFormat="1" ht="14.25" customHeight="1" x14ac:dyDescent="0.25">
      <c r="A225" s="2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13"/>
      <c r="O225"/>
      <c r="P225"/>
      <c r="Q225"/>
    </row>
    <row r="226" spans="1:17" s="1" customFormat="1" ht="14.25" customHeight="1" x14ac:dyDescent="0.25">
      <c r="A226" s="2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13"/>
      <c r="O226"/>
      <c r="P226"/>
      <c r="Q226"/>
    </row>
    <row r="227" spans="1:17" s="1" customFormat="1" ht="14.25" customHeight="1" x14ac:dyDescent="0.25">
      <c r="A227" s="2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13"/>
      <c r="O227"/>
      <c r="P227"/>
      <c r="Q227"/>
    </row>
    <row r="228" spans="1:17" s="1" customFormat="1" ht="14.25" customHeight="1" x14ac:dyDescent="0.25">
      <c r="A228" s="2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13"/>
      <c r="O228"/>
      <c r="P228"/>
      <c r="Q228"/>
    </row>
    <row r="229" spans="1:17" s="1" customFormat="1" ht="14.25" customHeight="1" x14ac:dyDescent="0.25">
      <c r="A229" s="2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13"/>
      <c r="O229"/>
      <c r="P229"/>
      <c r="Q229"/>
    </row>
    <row r="230" spans="1:17" s="1" customFormat="1" ht="14.25" customHeight="1" x14ac:dyDescent="0.25">
      <c r="A230" s="2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13"/>
      <c r="O230"/>
      <c r="P230"/>
      <c r="Q230"/>
    </row>
    <row r="231" spans="1:17" s="1" customFormat="1" ht="14.25" customHeight="1" x14ac:dyDescent="0.25">
      <c r="A231" s="2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13"/>
      <c r="O231"/>
      <c r="P231"/>
      <c r="Q231"/>
    </row>
    <row r="232" spans="1:17" s="1" customFormat="1" ht="14.25" customHeight="1" x14ac:dyDescent="0.25">
      <c r="A232" s="2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13"/>
      <c r="O232"/>
      <c r="P232"/>
      <c r="Q232"/>
    </row>
    <row r="233" spans="1:17" s="1" customFormat="1" ht="14.25" customHeight="1" x14ac:dyDescent="0.25">
      <c r="A233" s="2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13"/>
      <c r="O233"/>
      <c r="P233"/>
      <c r="Q233"/>
    </row>
    <row r="234" spans="1:17" s="1" customFormat="1" ht="14.25" customHeight="1" x14ac:dyDescent="0.25">
      <c r="A234" s="2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13"/>
      <c r="O234"/>
      <c r="P234"/>
      <c r="Q234"/>
    </row>
    <row r="235" spans="1:17" s="1" customFormat="1" ht="14.25" customHeight="1" x14ac:dyDescent="0.25">
      <c r="A235" s="2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13"/>
      <c r="O235"/>
      <c r="P235"/>
      <c r="Q235"/>
    </row>
    <row r="236" spans="1:17" s="1" customFormat="1" ht="14.25" customHeight="1" x14ac:dyDescent="0.25">
      <c r="A236" s="2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13"/>
      <c r="O236"/>
      <c r="P236"/>
      <c r="Q236"/>
    </row>
    <row r="237" spans="1:17" s="1" customFormat="1" ht="14.25" customHeight="1" x14ac:dyDescent="0.25">
      <c r="A237" s="2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13"/>
      <c r="O237"/>
      <c r="P237"/>
      <c r="Q237"/>
    </row>
    <row r="238" spans="1:17" s="1" customFormat="1" ht="14.25" customHeight="1" x14ac:dyDescent="0.25">
      <c r="A238" s="2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13"/>
      <c r="O238"/>
      <c r="P238"/>
      <c r="Q238"/>
    </row>
    <row r="239" spans="1:17" s="1" customFormat="1" ht="14.25" customHeight="1" x14ac:dyDescent="0.25">
      <c r="A239" s="2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13"/>
      <c r="O239"/>
      <c r="P239"/>
      <c r="Q239"/>
    </row>
    <row r="240" spans="1:17" s="1" customFormat="1" ht="14.25" customHeight="1" x14ac:dyDescent="0.25">
      <c r="A240" s="2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13"/>
      <c r="O240"/>
      <c r="P240"/>
      <c r="Q240"/>
    </row>
    <row r="241" spans="1:17" s="1" customFormat="1" ht="14.25" customHeight="1" x14ac:dyDescent="0.25">
      <c r="A241" s="2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13"/>
      <c r="O241"/>
      <c r="P241"/>
      <c r="Q241"/>
    </row>
    <row r="242" spans="1:17" s="1" customFormat="1" ht="14.25" customHeight="1" x14ac:dyDescent="0.25">
      <c r="A242" s="2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13"/>
      <c r="O242"/>
      <c r="P242"/>
      <c r="Q242"/>
    </row>
    <row r="243" spans="1:17" s="1" customFormat="1" ht="14.25" customHeight="1" x14ac:dyDescent="0.25">
      <c r="A243" s="2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13"/>
      <c r="O243"/>
      <c r="P243"/>
      <c r="Q243"/>
    </row>
    <row r="244" spans="1:17" s="1" customFormat="1" ht="14.25" customHeight="1" x14ac:dyDescent="0.25">
      <c r="A244" s="2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13"/>
      <c r="O244"/>
      <c r="P244"/>
      <c r="Q244"/>
    </row>
    <row r="245" spans="1:17" s="1" customFormat="1" ht="14.25" customHeight="1" x14ac:dyDescent="0.25">
      <c r="A245" s="2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13"/>
      <c r="O245"/>
      <c r="P245"/>
      <c r="Q245"/>
    </row>
    <row r="246" spans="1:17" s="1" customFormat="1" ht="14.25" customHeight="1" x14ac:dyDescent="0.25">
      <c r="A246" s="2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13"/>
      <c r="O246"/>
      <c r="P246"/>
      <c r="Q246"/>
    </row>
    <row r="247" spans="1:17" s="1" customFormat="1" ht="14.25" customHeight="1" x14ac:dyDescent="0.25">
      <c r="A247" s="2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13"/>
      <c r="O247"/>
      <c r="P247"/>
      <c r="Q247"/>
    </row>
    <row r="248" spans="1:17" s="1" customFormat="1" ht="14.25" customHeight="1" x14ac:dyDescent="0.25">
      <c r="A248" s="2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13"/>
      <c r="O248"/>
      <c r="P248"/>
      <c r="Q248"/>
    </row>
    <row r="249" spans="1:17" s="1" customFormat="1" ht="14.25" customHeight="1" x14ac:dyDescent="0.25">
      <c r="A249" s="2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13"/>
      <c r="O249"/>
      <c r="P249"/>
      <c r="Q249"/>
    </row>
    <row r="250" spans="1:17" s="1" customFormat="1" ht="14.25" customHeight="1" x14ac:dyDescent="0.25">
      <c r="A250" s="2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13"/>
      <c r="O250"/>
      <c r="P250"/>
      <c r="Q250"/>
    </row>
    <row r="251" spans="1:17" s="1" customFormat="1" ht="14.25" customHeight="1" x14ac:dyDescent="0.25">
      <c r="A251" s="2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13"/>
      <c r="O251"/>
      <c r="P251"/>
      <c r="Q251"/>
    </row>
    <row r="252" spans="1:17" s="1" customFormat="1" ht="14.25" customHeight="1" x14ac:dyDescent="0.25">
      <c r="A252" s="2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13"/>
      <c r="O252"/>
      <c r="P252"/>
      <c r="Q252"/>
    </row>
    <row r="253" spans="1:17" s="1" customFormat="1" ht="14.25" customHeight="1" x14ac:dyDescent="0.25">
      <c r="A253" s="2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13"/>
      <c r="O253"/>
      <c r="P253"/>
      <c r="Q253"/>
    </row>
    <row r="254" spans="1:17" s="1" customFormat="1" ht="14.25" customHeight="1" x14ac:dyDescent="0.25">
      <c r="A254" s="2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13"/>
      <c r="O254"/>
      <c r="P254"/>
      <c r="Q254"/>
    </row>
    <row r="255" spans="1:17" s="1" customFormat="1" ht="14.25" customHeight="1" x14ac:dyDescent="0.25">
      <c r="A255" s="2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13"/>
      <c r="O255"/>
      <c r="P255"/>
      <c r="Q255"/>
    </row>
    <row r="256" spans="1:17" s="1" customFormat="1" ht="14.25" customHeight="1" x14ac:dyDescent="0.25">
      <c r="A256" s="2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13"/>
      <c r="O256"/>
      <c r="P256"/>
      <c r="Q256"/>
    </row>
    <row r="257" spans="1:17" s="1" customFormat="1" ht="14.25" customHeight="1" x14ac:dyDescent="0.25">
      <c r="A257" s="2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13"/>
      <c r="O257"/>
      <c r="P257"/>
      <c r="Q257"/>
    </row>
    <row r="258" spans="1:17" s="1" customFormat="1" ht="14.25" customHeight="1" x14ac:dyDescent="0.25">
      <c r="A258" s="2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13"/>
      <c r="O258"/>
      <c r="P258"/>
      <c r="Q258"/>
    </row>
    <row r="259" spans="1:17" s="1" customFormat="1" ht="14.25" customHeight="1" x14ac:dyDescent="0.25">
      <c r="A259" s="2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13"/>
      <c r="O259"/>
      <c r="P259"/>
      <c r="Q259"/>
    </row>
    <row r="260" spans="1:17" s="1" customFormat="1" ht="14.25" customHeight="1" x14ac:dyDescent="0.25">
      <c r="A260" s="2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13"/>
      <c r="O260"/>
      <c r="P260"/>
      <c r="Q260"/>
    </row>
    <row r="261" spans="1:17" s="1" customFormat="1" ht="14.25" customHeight="1" x14ac:dyDescent="0.25">
      <c r="A261" s="2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13"/>
      <c r="O261"/>
      <c r="P261"/>
      <c r="Q261"/>
    </row>
    <row r="262" spans="1:17" s="1" customFormat="1" ht="14.25" customHeight="1" x14ac:dyDescent="0.25">
      <c r="A262" s="2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13"/>
      <c r="O262"/>
      <c r="P262"/>
      <c r="Q262"/>
    </row>
    <row r="263" spans="1:17" s="1" customFormat="1" ht="14.25" customHeight="1" x14ac:dyDescent="0.25">
      <c r="A263" s="2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13"/>
      <c r="O263"/>
      <c r="P263"/>
      <c r="Q263"/>
    </row>
    <row r="264" spans="1:17" s="1" customFormat="1" ht="14.25" customHeight="1" x14ac:dyDescent="0.25">
      <c r="A264" s="2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13"/>
      <c r="O264"/>
      <c r="P264"/>
      <c r="Q264"/>
    </row>
    <row r="265" spans="1:17" s="1" customFormat="1" ht="14.25" customHeight="1" x14ac:dyDescent="0.25">
      <c r="A265" s="2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13"/>
      <c r="O265"/>
      <c r="P265"/>
      <c r="Q265"/>
    </row>
    <row r="266" spans="1:17" s="1" customFormat="1" ht="14.25" customHeight="1" x14ac:dyDescent="0.25">
      <c r="A266" s="2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13"/>
      <c r="O266"/>
      <c r="P266"/>
      <c r="Q266"/>
    </row>
    <row r="267" spans="1:17" s="1" customFormat="1" ht="14.25" customHeight="1" x14ac:dyDescent="0.25">
      <c r="A267" s="2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13"/>
      <c r="O267"/>
      <c r="P267"/>
      <c r="Q267"/>
    </row>
    <row r="268" spans="1:17" s="1" customFormat="1" ht="14.25" customHeight="1" x14ac:dyDescent="0.25">
      <c r="A268" s="2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13"/>
      <c r="O268"/>
      <c r="P268"/>
      <c r="Q268"/>
    </row>
    <row r="269" spans="1:17" s="1" customFormat="1" ht="14.25" customHeight="1" x14ac:dyDescent="0.25">
      <c r="A269" s="2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13"/>
      <c r="O269"/>
      <c r="P269"/>
      <c r="Q269"/>
    </row>
    <row r="270" spans="1:17" s="1" customFormat="1" ht="14.25" customHeight="1" x14ac:dyDescent="0.25">
      <c r="A270" s="2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13"/>
      <c r="O270"/>
      <c r="P270"/>
      <c r="Q270"/>
    </row>
    <row r="271" spans="1:17" s="1" customFormat="1" ht="14.25" customHeight="1" x14ac:dyDescent="0.25">
      <c r="A271" s="2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13"/>
      <c r="O271"/>
      <c r="P271"/>
      <c r="Q271"/>
    </row>
    <row r="272" spans="1:17" s="1" customFormat="1" ht="14.25" customHeight="1" x14ac:dyDescent="0.25">
      <c r="A272" s="2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13"/>
      <c r="O272"/>
      <c r="P272"/>
      <c r="Q272"/>
    </row>
    <row r="273" spans="1:17" s="1" customFormat="1" ht="14.25" customHeight="1" x14ac:dyDescent="0.25">
      <c r="A273" s="2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13"/>
      <c r="O273"/>
      <c r="P273"/>
      <c r="Q273"/>
    </row>
    <row r="274" spans="1:17" s="1" customFormat="1" ht="14.25" customHeight="1" x14ac:dyDescent="0.25">
      <c r="A274" s="2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13"/>
      <c r="O274"/>
      <c r="P274"/>
      <c r="Q274"/>
    </row>
    <row r="275" spans="1:17" s="1" customFormat="1" ht="14.25" customHeight="1" x14ac:dyDescent="0.25">
      <c r="A275" s="2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13"/>
      <c r="O275"/>
      <c r="P275"/>
      <c r="Q275"/>
    </row>
    <row r="276" spans="1:17" s="1" customFormat="1" ht="14.25" customHeight="1" x14ac:dyDescent="0.25">
      <c r="A276" s="2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13"/>
      <c r="O276"/>
      <c r="P276"/>
      <c r="Q276"/>
    </row>
    <row r="277" spans="1:17" s="1" customFormat="1" ht="14.25" customHeight="1" x14ac:dyDescent="0.25">
      <c r="A277" s="2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13"/>
      <c r="O277"/>
      <c r="P277"/>
      <c r="Q277"/>
    </row>
    <row r="278" spans="1:17" s="1" customFormat="1" ht="14.25" customHeight="1" x14ac:dyDescent="0.25">
      <c r="A278" s="2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13"/>
      <c r="O278"/>
      <c r="P278"/>
      <c r="Q278"/>
    </row>
    <row r="279" spans="1:17" s="1" customFormat="1" ht="14.25" customHeight="1" x14ac:dyDescent="0.25">
      <c r="A279" s="2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13"/>
      <c r="O279"/>
      <c r="P279"/>
      <c r="Q279"/>
    </row>
    <row r="280" spans="1:17" s="1" customFormat="1" ht="14.25" customHeight="1" x14ac:dyDescent="0.25">
      <c r="A280" s="2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13"/>
      <c r="O280"/>
      <c r="P280"/>
      <c r="Q280"/>
    </row>
    <row r="281" spans="1:17" s="1" customFormat="1" ht="14.25" customHeight="1" x14ac:dyDescent="0.25">
      <c r="A281" s="2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13"/>
      <c r="O281"/>
      <c r="P281"/>
      <c r="Q281"/>
    </row>
    <row r="282" spans="1:17" s="1" customFormat="1" ht="14.25" customHeight="1" x14ac:dyDescent="0.25">
      <c r="A282" s="2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13"/>
      <c r="O282"/>
      <c r="P282"/>
      <c r="Q282"/>
    </row>
    <row r="283" spans="1:17" s="1" customFormat="1" ht="14.25" customHeight="1" x14ac:dyDescent="0.25">
      <c r="A283" s="2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13"/>
      <c r="O283"/>
      <c r="P283"/>
      <c r="Q283"/>
    </row>
    <row r="284" spans="1:17" s="1" customFormat="1" ht="14.25" customHeight="1" x14ac:dyDescent="0.25">
      <c r="A284" s="2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13"/>
      <c r="O284"/>
      <c r="P284"/>
      <c r="Q284"/>
    </row>
    <row r="285" spans="1:17" s="1" customFormat="1" ht="14.25" customHeight="1" x14ac:dyDescent="0.25">
      <c r="A285" s="2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13"/>
      <c r="O285"/>
      <c r="P285"/>
      <c r="Q285"/>
    </row>
    <row r="286" spans="1:17" s="1" customFormat="1" ht="14.25" customHeight="1" x14ac:dyDescent="0.25">
      <c r="A286" s="2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13"/>
      <c r="O286"/>
      <c r="P286"/>
      <c r="Q286"/>
    </row>
    <row r="287" spans="1:17" s="1" customFormat="1" ht="14.25" customHeight="1" x14ac:dyDescent="0.25">
      <c r="A287" s="2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13"/>
      <c r="O287"/>
      <c r="P287"/>
      <c r="Q287"/>
    </row>
    <row r="288" spans="1:17" s="1" customFormat="1" ht="14.25" customHeight="1" x14ac:dyDescent="0.25">
      <c r="A288" s="2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13"/>
      <c r="O288"/>
      <c r="P288"/>
      <c r="Q288"/>
    </row>
    <row r="289" spans="1:17" s="1" customFormat="1" ht="14.25" customHeight="1" x14ac:dyDescent="0.25">
      <c r="A289" s="2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13"/>
      <c r="O289"/>
      <c r="P289"/>
      <c r="Q289"/>
    </row>
    <row r="290" spans="1:17" s="1" customFormat="1" ht="14.25" customHeight="1" x14ac:dyDescent="0.25">
      <c r="A290" s="2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13"/>
      <c r="O290"/>
      <c r="P290"/>
      <c r="Q290"/>
    </row>
    <row r="291" spans="1:17" s="1" customFormat="1" ht="14.25" customHeight="1" x14ac:dyDescent="0.25">
      <c r="A291" s="2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13"/>
      <c r="O291"/>
      <c r="P291"/>
      <c r="Q291"/>
    </row>
    <row r="292" spans="1:17" s="1" customFormat="1" ht="14.25" customHeight="1" x14ac:dyDescent="0.25">
      <c r="A292" s="2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13"/>
      <c r="O292"/>
      <c r="P292"/>
      <c r="Q292"/>
    </row>
    <row r="293" spans="1:17" s="1" customFormat="1" ht="14.25" customHeight="1" x14ac:dyDescent="0.25">
      <c r="A293" s="2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13"/>
      <c r="O293"/>
      <c r="P293"/>
      <c r="Q293"/>
    </row>
    <row r="294" spans="1:17" s="1" customFormat="1" ht="14.25" customHeight="1" x14ac:dyDescent="0.25">
      <c r="A294" s="2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13"/>
      <c r="O294"/>
      <c r="P294"/>
      <c r="Q294"/>
    </row>
    <row r="295" spans="1:17" s="1" customFormat="1" ht="14.25" customHeight="1" x14ac:dyDescent="0.25">
      <c r="A295" s="2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13"/>
      <c r="O295"/>
      <c r="P295"/>
      <c r="Q295"/>
    </row>
    <row r="296" spans="1:17" s="1" customFormat="1" ht="14.25" customHeight="1" x14ac:dyDescent="0.25">
      <c r="A296" s="2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13"/>
      <c r="O296"/>
      <c r="P296"/>
      <c r="Q296"/>
    </row>
    <row r="297" spans="1:17" s="1" customFormat="1" ht="14.25" customHeight="1" x14ac:dyDescent="0.25">
      <c r="A297" s="2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13"/>
      <c r="O297"/>
      <c r="P297"/>
      <c r="Q297"/>
    </row>
    <row r="298" spans="1:17" s="1" customFormat="1" ht="14.25" customHeight="1" x14ac:dyDescent="0.25">
      <c r="A298" s="2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13"/>
      <c r="O298"/>
      <c r="P298"/>
      <c r="Q298"/>
    </row>
    <row r="299" spans="1:17" s="1" customFormat="1" ht="14.25" customHeight="1" x14ac:dyDescent="0.25">
      <c r="A299" s="2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13"/>
      <c r="O299"/>
      <c r="P299"/>
      <c r="Q299"/>
    </row>
    <row r="300" spans="1:17" s="1" customFormat="1" ht="14.25" customHeight="1" x14ac:dyDescent="0.25">
      <c r="A300" s="2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13"/>
      <c r="O300"/>
      <c r="P300"/>
      <c r="Q300"/>
    </row>
    <row r="301" spans="1:17" s="1" customFormat="1" ht="14.25" customHeight="1" x14ac:dyDescent="0.25">
      <c r="A301" s="2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13"/>
      <c r="O301"/>
      <c r="P301"/>
      <c r="Q301"/>
    </row>
    <row r="302" spans="1:17" s="1" customFormat="1" ht="14.25" customHeight="1" x14ac:dyDescent="0.25">
      <c r="A302" s="2"/>
      <c r="B302" s="3"/>
      <c r="C302" s="4"/>
      <c r="D302" s="4"/>
      <c r="E302" s="4"/>
      <c r="F302" s="4"/>
      <c r="G302" s="4"/>
      <c r="H302" s="4"/>
      <c r="I302" s="4"/>
      <c r="J302" s="4"/>
      <c r="K302" s="4"/>
      <c r="L302" s="13"/>
      <c r="O302"/>
      <c r="P302"/>
      <c r="Q302"/>
    </row>
    <row r="303" spans="1:17" s="1" customFormat="1" ht="14.25" customHeight="1" x14ac:dyDescent="0.25">
      <c r="A303" s="2"/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13"/>
      <c r="O303"/>
      <c r="P303"/>
      <c r="Q303"/>
    </row>
    <row r="304" spans="1:17" s="1" customFormat="1" ht="14.25" customHeight="1" x14ac:dyDescent="0.25">
      <c r="A304" s="2"/>
      <c r="B304" s="3"/>
      <c r="C304" s="4"/>
      <c r="D304" s="4"/>
      <c r="E304" s="4"/>
      <c r="F304" s="4"/>
      <c r="G304" s="4"/>
      <c r="H304" s="4"/>
      <c r="I304" s="4"/>
      <c r="J304" s="4"/>
      <c r="K304" s="4"/>
      <c r="L304" s="13"/>
      <c r="O304"/>
      <c r="P304"/>
      <c r="Q304"/>
    </row>
    <row r="305" spans="1:17" s="1" customFormat="1" ht="14.25" customHeight="1" x14ac:dyDescent="0.25">
      <c r="A305" s="2"/>
      <c r="B305" s="3"/>
      <c r="C305" s="4"/>
      <c r="D305" s="4"/>
      <c r="E305" s="4"/>
      <c r="F305" s="4"/>
      <c r="G305" s="4"/>
      <c r="H305" s="4"/>
      <c r="I305" s="4"/>
      <c r="J305" s="4"/>
      <c r="K305" s="4"/>
      <c r="L305" s="13"/>
      <c r="O305"/>
      <c r="P305"/>
      <c r="Q305"/>
    </row>
    <row r="306" spans="1:17" s="1" customFormat="1" ht="14.25" customHeight="1" x14ac:dyDescent="0.25">
      <c r="A306" s="2"/>
      <c r="B306" s="3"/>
      <c r="C306" s="4"/>
      <c r="D306" s="4"/>
      <c r="E306" s="4"/>
      <c r="F306" s="4"/>
      <c r="G306" s="4"/>
      <c r="H306" s="4"/>
      <c r="I306" s="4"/>
      <c r="J306" s="4"/>
      <c r="K306" s="4"/>
      <c r="L306" s="13"/>
      <c r="O306"/>
      <c r="P306"/>
      <c r="Q306"/>
    </row>
    <row r="307" spans="1:17" s="1" customFormat="1" ht="14.25" customHeight="1" x14ac:dyDescent="0.25">
      <c r="A307" s="2"/>
      <c r="B307" s="3"/>
      <c r="C307" s="4"/>
      <c r="D307" s="4"/>
      <c r="E307" s="4"/>
      <c r="F307" s="4"/>
      <c r="G307" s="4"/>
      <c r="H307" s="4"/>
      <c r="I307" s="4"/>
      <c r="J307" s="4"/>
      <c r="K307" s="4"/>
      <c r="L307" s="13"/>
      <c r="O307"/>
      <c r="P307"/>
      <c r="Q307"/>
    </row>
    <row r="308" spans="1:17" s="1" customFormat="1" ht="14.25" customHeight="1" x14ac:dyDescent="0.25">
      <c r="A308" s="2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13"/>
      <c r="O308"/>
      <c r="P308"/>
      <c r="Q308"/>
    </row>
    <row r="309" spans="1:17" s="1" customFormat="1" ht="14.25" customHeight="1" x14ac:dyDescent="0.25">
      <c r="A309" s="2"/>
      <c r="B309" s="3"/>
      <c r="C309" s="4"/>
      <c r="D309" s="4"/>
      <c r="E309" s="4"/>
      <c r="F309" s="4"/>
      <c r="G309" s="4"/>
      <c r="H309" s="4"/>
      <c r="I309" s="4"/>
      <c r="J309" s="4"/>
      <c r="K309" s="4"/>
      <c r="L309" s="13"/>
      <c r="O309"/>
      <c r="P309"/>
      <c r="Q309"/>
    </row>
    <row r="310" spans="1:17" s="1" customFormat="1" ht="14.25" customHeight="1" x14ac:dyDescent="0.25">
      <c r="A310" s="2"/>
      <c r="B310" s="3"/>
      <c r="C310" s="4"/>
      <c r="D310" s="4"/>
      <c r="E310" s="4"/>
      <c r="F310" s="4"/>
      <c r="G310" s="4"/>
      <c r="H310" s="4"/>
      <c r="I310" s="4"/>
      <c r="J310" s="4"/>
      <c r="K310" s="4"/>
      <c r="L310" s="13"/>
      <c r="O310"/>
      <c r="P310"/>
      <c r="Q310"/>
    </row>
    <row r="311" spans="1:17" s="1" customFormat="1" ht="14.25" customHeight="1" x14ac:dyDescent="0.25">
      <c r="A311" s="2"/>
      <c r="B311" s="3"/>
      <c r="C311" s="4"/>
      <c r="D311" s="4"/>
      <c r="E311" s="4"/>
      <c r="F311" s="4"/>
      <c r="G311" s="4"/>
      <c r="H311" s="4"/>
      <c r="I311" s="4"/>
      <c r="J311" s="4"/>
      <c r="K311" s="4"/>
      <c r="L311" s="13"/>
      <c r="O311"/>
      <c r="P311"/>
      <c r="Q311"/>
    </row>
    <row r="312" spans="1:17" s="1" customFormat="1" ht="14.25" customHeight="1" x14ac:dyDescent="0.25">
      <c r="A312" s="2"/>
      <c r="B312" s="3"/>
      <c r="C312" s="4"/>
      <c r="D312" s="4"/>
      <c r="E312" s="4"/>
      <c r="F312" s="4"/>
      <c r="G312" s="4"/>
      <c r="H312" s="4"/>
      <c r="I312" s="4"/>
      <c r="J312" s="4"/>
      <c r="K312" s="4"/>
      <c r="L312" s="13"/>
      <c r="O312"/>
      <c r="P312"/>
      <c r="Q312"/>
    </row>
    <row r="313" spans="1:17" s="1" customFormat="1" ht="14.25" customHeight="1" x14ac:dyDescent="0.25">
      <c r="A313" s="2"/>
      <c r="B313" s="3"/>
      <c r="C313" s="4"/>
      <c r="D313" s="4"/>
      <c r="E313" s="4"/>
      <c r="F313" s="4"/>
      <c r="G313" s="4"/>
      <c r="H313" s="4"/>
      <c r="I313" s="4"/>
      <c r="J313" s="4"/>
      <c r="K313" s="4"/>
      <c r="L313" s="13"/>
      <c r="O313"/>
      <c r="P313"/>
      <c r="Q313"/>
    </row>
    <row r="314" spans="1:17" s="1" customFormat="1" ht="14.25" customHeight="1" x14ac:dyDescent="0.25">
      <c r="A314" s="2"/>
      <c r="B314" s="3"/>
      <c r="C314" s="4"/>
      <c r="D314" s="4"/>
      <c r="E314" s="4"/>
      <c r="F314" s="4"/>
      <c r="G314" s="4"/>
      <c r="H314" s="4"/>
      <c r="I314" s="4"/>
      <c r="J314" s="4"/>
      <c r="K314" s="4"/>
      <c r="L314" s="13"/>
      <c r="O314"/>
      <c r="P314"/>
      <c r="Q314"/>
    </row>
    <row r="315" spans="1:17" s="1" customFormat="1" ht="14.25" customHeight="1" x14ac:dyDescent="0.25">
      <c r="A315" s="2"/>
      <c r="B315" s="3"/>
      <c r="C315" s="4"/>
      <c r="D315" s="4"/>
      <c r="E315" s="4"/>
      <c r="F315" s="4"/>
      <c r="G315" s="4"/>
      <c r="H315" s="4"/>
      <c r="I315" s="4"/>
      <c r="J315" s="4"/>
      <c r="K315" s="4"/>
      <c r="L315" s="13"/>
      <c r="O315"/>
      <c r="P315"/>
      <c r="Q315"/>
    </row>
    <row r="316" spans="1:17" ht="14.25" customHeight="1" x14ac:dyDescent="0.25">
      <c r="L316" s="13"/>
    </row>
    <row r="317" spans="1:17" ht="14.25" customHeight="1" x14ac:dyDescent="0.25">
      <c r="L317" s="13"/>
    </row>
    <row r="318" spans="1:17" ht="14.25" customHeight="1" x14ac:dyDescent="0.25">
      <c r="L318" s="13"/>
    </row>
    <row r="319" spans="1:17" ht="14.25" customHeight="1" x14ac:dyDescent="0.25">
      <c r="L319" s="13"/>
    </row>
    <row r="320" spans="1:17" ht="14.25" customHeight="1" x14ac:dyDescent="0.25">
      <c r="L320" s="13"/>
    </row>
    <row r="321" spans="1:14" ht="14.25" customHeight="1" x14ac:dyDescent="0.25">
      <c r="L321" s="13"/>
    </row>
    <row r="322" spans="1:14" ht="14.25" customHeight="1" x14ac:dyDescent="0.25">
      <c r="L322" s="13"/>
    </row>
    <row r="323" spans="1:14" ht="14.25" customHeight="1" x14ac:dyDescent="0.25">
      <c r="L323" s="13"/>
    </row>
    <row r="324" spans="1:14" ht="14.25" customHeight="1" x14ac:dyDescent="0.25">
      <c r="L324" s="13"/>
    </row>
    <row r="325" spans="1:14" s="12" customFormat="1" ht="30" customHeight="1" x14ac:dyDescent="0.25">
      <c r="A325" s="2"/>
      <c r="B325" s="3"/>
      <c r="C325" s="4"/>
      <c r="D325" s="4"/>
      <c r="E325" s="4"/>
      <c r="F325" s="4"/>
      <c r="G325" s="4"/>
      <c r="H325" s="4"/>
      <c r="I325" s="4"/>
      <c r="J325" s="4"/>
      <c r="K325" s="4"/>
      <c r="L325" s="11"/>
      <c r="M325" s="11"/>
      <c r="N325" s="11"/>
    </row>
    <row r="326" spans="1:14" ht="14.25" customHeight="1" x14ac:dyDescent="0.25">
      <c r="L326" s="13"/>
    </row>
    <row r="327" spans="1:14" ht="14.25" customHeight="1" x14ac:dyDescent="0.25">
      <c r="L327" s="13"/>
    </row>
    <row r="328" spans="1:14" ht="14.25" customHeight="1" x14ac:dyDescent="0.25">
      <c r="L328" s="13"/>
    </row>
    <row r="329" spans="1:14" ht="14.25" customHeight="1" x14ac:dyDescent="0.25">
      <c r="L329" s="13"/>
    </row>
    <row r="330" spans="1:14" ht="14.25" customHeight="1" x14ac:dyDescent="0.25">
      <c r="L330" s="13"/>
    </row>
    <row r="331" spans="1:14" ht="14.25" customHeight="1" x14ac:dyDescent="0.25">
      <c r="L331" s="13"/>
    </row>
    <row r="332" spans="1:14" ht="14.25" customHeight="1" x14ac:dyDescent="0.25">
      <c r="L332" s="13"/>
    </row>
    <row r="334" spans="1:14" s="12" customFormat="1" ht="30" customHeight="1" x14ac:dyDescent="0.25">
      <c r="A334" s="2"/>
      <c r="B334" s="3"/>
      <c r="C334" s="4"/>
      <c r="D334" s="4"/>
      <c r="E334" s="4"/>
      <c r="F334" s="4"/>
      <c r="G334" s="4"/>
      <c r="H334" s="4"/>
      <c r="I334" s="4"/>
      <c r="J334" s="4"/>
      <c r="K334" s="4"/>
      <c r="L334" s="11"/>
      <c r="M334" s="11"/>
      <c r="N334" s="11"/>
    </row>
    <row r="335" spans="1:14" ht="13.15" customHeight="1" x14ac:dyDescent="0.25"/>
    <row r="340" spans="2:17" s="2" customFormat="1" ht="13.15" customHeight="1" x14ac:dyDescent="0.25">
      <c r="B340" s="3"/>
      <c r="C340" s="4"/>
      <c r="D340" s="4"/>
      <c r="E340" s="4"/>
      <c r="F340" s="4"/>
      <c r="G340" s="4"/>
      <c r="H340" s="4"/>
      <c r="I340" s="4"/>
      <c r="J340" s="4"/>
      <c r="K340" s="4"/>
      <c r="L340" s="1"/>
      <c r="M340" s="1"/>
      <c r="N340" s="1"/>
      <c r="O340"/>
      <c r="P340"/>
      <c r="Q340"/>
    </row>
    <row r="342" spans="2:17" s="2" customFormat="1" ht="13.15" customHeight="1" x14ac:dyDescent="0.25"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1"/>
      <c r="M342" s="1"/>
      <c r="N342" s="1"/>
      <c r="O342"/>
      <c r="P342"/>
      <c r="Q342"/>
    </row>
    <row r="346" spans="2:17" s="2" customFormat="1" ht="13.15" customHeight="1" x14ac:dyDescent="0.25">
      <c r="B346" s="3"/>
      <c r="C346" s="4"/>
      <c r="D346" s="4"/>
      <c r="E346" s="4"/>
      <c r="F346" s="4"/>
      <c r="G346" s="4"/>
      <c r="H346" s="4"/>
      <c r="I346" s="4"/>
      <c r="J346" s="4"/>
      <c r="K346" s="4"/>
      <c r="L346" s="1"/>
      <c r="M346" s="1"/>
      <c r="N346" s="1"/>
      <c r="O346"/>
      <c r="P346"/>
      <c r="Q346"/>
    </row>
    <row r="350" spans="2:17" s="2" customFormat="1" ht="13.15" customHeight="1" x14ac:dyDescent="0.25">
      <c r="B350" s="3"/>
      <c r="C350" s="4"/>
      <c r="D350" s="4"/>
      <c r="E350" s="4"/>
      <c r="F350" s="4"/>
      <c r="G350" s="4"/>
      <c r="H350" s="4"/>
      <c r="I350" s="4"/>
      <c r="J350" s="4"/>
      <c r="K350" s="4"/>
      <c r="L350" s="1"/>
      <c r="M350" s="1"/>
      <c r="N350" s="1"/>
      <c r="O350"/>
      <c r="P350"/>
      <c r="Q350"/>
    </row>
    <row r="358" spans="2:17" s="2" customFormat="1" ht="13.15" customHeight="1" x14ac:dyDescent="0.25">
      <c r="B358" s="3"/>
      <c r="C358" s="4"/>
      <c r="D358" s="4"/>
      <c r="E358" s="4"/>
      <c r="F358" s="4"/>
      <c r="G358" s="4"/>
      <c r="H358" s="4"/>
      <c r="I358" s="4"/>
      <c r="J358" s="4"/>
      <c r="K358" s="4"/>
      <c r="L358" s="1"/>
      <c r="M358" s="1"/>
      <c r="N358" s="1"/>
      <c r="O358"/>
      <c r="P358"/>
      <c r="Q358"/>
    </row>
  </sheetData>
  <mergeCells count="16">
    <mergeCell ref="K6:K7"/>
    <mergeCell ref="A1:D1"/>
    <mergeCell ref="I1:K1"/>
    <mergeCell ref="A2:K2"/>
    <mergeCell ref="A3:K3"/>
    <mergeCell ref="A4:K4"/>
    <mergeCell ref="A6:A8"/>
    <mergeCell ref="B6:B8"/>
    <mergeCell ref="C6:C8"/>
    <mergeCell ref="D6:D8"/>
    <mergeCell ref="E6:E8"/>
    <mergeCell ref="F6:F7"/>
    <mergeCell ref="G6:G7"/>
    <mergeCell ref="H6:H7"/>
    <mergeCell ref="I6:I7"/>
    <mergeCell ref="J6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38"/>
  <sheetViews>
    <sheetView view="pageBreakPreview" zoomScale="60" zoomScaleNormal="100" workbookViewId="0">
      <selection activeCell="I9" sqref="I9"/>
    </sheetView>
  </sheetViews>
  <sheetFormatPr defaultRowHeight="12.5" x14ac:dyDescent="0.25"/>
  <cols>
    <col min="1" max="1" width="4.453125" style="2" customWidth="1"/>
    <col min="2" max="2" width="46" style="3" customWidth="1"/>
    <col min="3" max="3" width="7.453125" style="4" customWidth="1"/>
    <col min="4" max="4" width="7.81640625" style="4" customWidth="1"/>
    <col min="5" max="5" width="9.1796875" style="4" customWidth="1"/>
    <col min="6" max="6" width="11" style="4" customWidth="1"/>
    <col min="7" max="10" width="8.54296875" style="4" customWidth="1"/>
    <col min="11" max="11" width="11" style="4" customWidth="1"/>
    <col min="12" max="12" width="11.81640625" style="1" bestFit="1" customWidth="1"/>
    <col min="13" max="13" width="13.81640625" style="1" bestFit="1" customWidth="1"/>
    <col min="14" max="14" width="12.26953125" style="1" bestFit="1" customWidth="1"/>
    <col min="15" max="15" width="15.453125" customWidth="1"/>
    <col min="16" max="16" width="12.26953125" bestFit="1" customWidth="1"/>
    <col min="17" max="17" width="11.26953125" bestFit="1" customWidth="1"/>
  </cols>
  <sheetData>
    <row r="1" spans="1:15" ht="55.15" customHeight="1" x14ac:dyDescent="0.25">
      <c r="A1" s="252" t="s">
        <v>211</v>
      </c>
      <c r="B1" s="252"/>
      <c r="C1" s="252"/>
      <c r="D1" s="252"/>
      <c r="E1" s="120"/>
      <c r="F1" s="121"/>
      <c r="G1" s="121"/>
      <c r="H1" s="121"/>
      <c r="I1" s="253" t="s">
        <v>151</v>
      </c>
      <c r="J1" s="253"/>
      <c r="K1" s="253"/>
    </row>
    <row r="2" spans="1:15" ht="35.15" customHeight="1" x14ac:dyDescent="0.5">
      <c r="A2" s="254" t="s">
        <v>29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N2" s="26"/>
      <c r="O2" s="19"/>
    </row>
    <row r="3" spans="1:15" ht="25" x14ac:dyDescent="0.5">
      <c r="A3" s="254" t="s">
        <v>56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N3" s="26"/>
      <c r="O3" s="19"/>
    </row>
    <row r="4" spans="1:15" ht="25" x14ac:dyDescent="0.5">
      <c r="A4" s="254" t="s">
        <v>48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N4" s="26"/>
      <c r="O4" s="19"/>
    </row>
    <row r="5" spans="1:15" ht="13" x14ac:dyDescent="0.3">
      <c r="A5" s="14"/>
      <c r="B5" s="14"/>
      <c r="C5" s="29"/>
      <c r="D5" s="29"/>
      <c r="E5" s="95"/>
      <c r="F5" s="14"/>
      <c r="G5" s="14"/>
      <c r="H5" s="14"/>
      <c r="I5" s="7"/>
      <c r="J5" s="7"/>
      <c r="K5" s="14"/>
      <c r="N5" s="26"/>
      <c r="O5" s="19"/>
    </row>
    <row r="6" spans="1:15" ht="13.5" thickBot="1" x14ac:dyDescent="0.35">
      <c r="A6" s="6"/>
      <c r="B6" s="7"/>
      <c r="C6" s="7"/>
      <c r="D6" s="7"/>
      <c r="E6" s="7"/>
      <c r="F6" s="7"/>
      <c r="G6" s="7"/>
      <c r="H6" s="7" t="s">
        <v>41</v>
      </c>
      <c r="I6" s="7"/>
      <c r="J6" s="7"/>
      <c r="K6" s="7"/>
      <c r="N6" s="26"/>
      <c r="O6" s="19"/>
    </row>
    <row r="7" spans="1:15" s="9" customFormat="1" ht="13.15" customHeight="1" x14ac:dyDescent="0.25">
      <c r="A7" s="264" t="s">
        <v>0</v>
      </c>
      <c r="B7" s="257" t="s">
        <v>1</v>
      </c>
      <c r="C7" s="261" t="s">
        <v>6</v>
      </c>
      <c r="D7" s="261" t="s">
        <v>7</v>
      </c>
      <c r="E7" s="261" t="s">
        <v>23</v>
      </c>
      <c r="F7" s="259" t="s">
        <v>2</v>
      </c>
      <c r="G7" s="259" t="s">
        <v>3</v>
      </c>
      <c r="H7" s="259" t="s">
        <v>4</v>
      </c>
      <c r="I7" s="257" t="s">
        <v>15</v>
      </c>
      <c r="J7" s="257" t="s">
        <v>16</v>
      </c>
      <c r="K7" s="255" t="s">
        <v>5</v>
      </c>
      <c r="L7" s="8"/>
      <c r="M7" s="8"/>
      <c r="N7" s="26"/>
      <c r="O7" s="19"/>
    </row>
    <row r="8" spans="1:15" s="9" customFormat="1" ht="13" x14ac:dyDescent="0.25">
      <c r="A8" s="265"/>
      <c r="B8" s="258"/>
      <c r="C8" s="262"/>
      <c r="D8" s="262"/>
      <c r="E8" s="262"/>
      <c r="F8" s="260"/>
      <c r="G8" s="260"/>
      <c r="H8" s="260"/>
      <c r="I8" s="258"/>
      <c r="J8" s="258"/>
      <c r="K8" s="256"/>
      <c r="L8" s="8"/>
      <c r="M8" s="8"/>
      <c r="N8" s="26"/>
      <c r="O8" s="19"/>
    </row>
    <row r="9" spans="1:15" s="9" customFormat="1" ht="13" x14ac:dyDescent="0.25">
      <c r="A9" s="265"/>
      <c r="B9" s="258"/>
      <c r="C9" s="263"/>
      <c r="D9" s="263"/>
      <c r="E9" s="263"/>
      <c r="F9" s="194" t="s">
        <v>14</v>
      </c>
      <c r="G9" s="194" t="s">
        <v>14</v>
      </c>
      <c r="H9" s="194" t="s">
        <v>14</v>
      </c>
      <c r="I9" s="194" t="s">
        <v>14</v>
      </c>
      <c r="J9" s="194" t="s">
        <v>14</v>
      </c>
      <c r="K9" s="76" t="s">
        <v>14</v>
      </c>
      <c r="L9" s="8"/>
      <c r="M9" s="8"/>
      <c r="N9" s="26"/>
      <c r="O9" s="21"/>
    </row>
    <row r="10" spans="1:15" s="10" customFormat="1" ht="11.5" x14ac:dyDescent="0.25">
      <c r="A10" s="195" t="s">
        <v>28</v>
      </c>
      <c r="B10" s="18">
        <v>1</v>
      </c>
      <c r="C10" s="15" t="s">
        <v>25</v>
      </c>
      <c r="D10" s="18">
        <v>3</v>
      </c>
      <c r="E10" s="15" t="s">
        <v>9</v>
      </c>
      <c r="F10" s="18">
        <v>5</v>
      </c>
      <c r="G10" s="15" t="s">
        <v>10</v>
      </c>
      <c r="H10" s="18">
        <v>7</v>
      </c>
      <c r="I10" s="15">
        <v>8</v>
      </c>
      <c r="J10" s="15">
        <v>9</v>
      </c>
      <c r="K10" s="77" t="s">
        <v>27</v>
      </c>
      <c r="L10" s="8"/>
      <c r="M10" s="8"/>
      <c r="N10" s="26"/>
      <c r="O10" s="19"/>
    </row>
    <row r="11" spans="1:15" s="10" customFormat="1" x14ac:dyDescent="0.25">
      <c r="A11" s="195"/>
      <c r="B11" s="72" t="s">
        <v>55</v>
      </c>
      <c r="C11" s="194"/>
      <c r="D11" s="22"/>
      <c r="E11" s="23"/>
      <c r="F11" s="24"/>
      <c r="G11" s="24"/>
      <c r="H11" s="24"/>
      <c r="I11" s="25"/>
      <c r="J11" s="25"/>
      <c r="K11" s="78"/>
      <c r="L11" s="8"/>
      <c r="M11" s="144"/>
      <c r="N11" s="112"/>
      <c r="O11" s="27"/>
    </row>
    <row r="12" spans="1:15" s="12" customFormat="1" ht="11.5" x14ac:dyDescent="0.25">
      <c r="A12" s="79" t="s">
        <v>24</v>
      </c>
      <c r="B12" s="136" t="s">
        <v>142</v>
      </c>
      <c r="C12" s="137" t="s">
        <v>119</v>
      </c>
      <c r="D12" s="212">
        <v>712</v>
      </c>
      <c r="E12" s="100">
        <v>70</v>
      </c>
      <c r="F12" s="24">
        <f t="shared" ref="F12:F15" si="0">D12*E12</f>
        <v>49840</v>
      </c>
      <c r="G12" s="24">
        <f>0</f>
        <v>0</v>
      </c>
      <c r="H12" s="24">
        <f>0</f>
        <v>0</v>
      </c>
      <c r="I12" s="24">
        <f>0</f>
        <v>0</v>
      </c>
      <c r="J12" s="24">
        <f>0</f>
        <v>0</v>
      </c>
      <c r="K12" s="78">
        <f t="shared" ref="K12:K19" si="1">F12+G12+H12+I12+J12</f>
        <v>49840</v>
      </c>
      <c r="L12" s="138">
        <f>SUM(K12:K14)</f>
        <v>536175</v>
      </c>
      <c r="M12" s="145">
        <f>'[5]deviz obiect'!$K$41</f>
        <v>536175.00011243788</v>
      </c>
      <c r="N12" s="130"/>
      <c r="O12" s="21"/>
    </row>
    <row r="13" spans="1:15" s="12" customFormat="1" ht="11.5" x14ac:dyDescent="0.25">
      <c r="A13" s="91" t="s">
        <v>25</v>
      </c>
      <c r="B13" s="213" t="s">
        <v>120</v>
      </c>
      <c r="C13" s="137" t="s">
        <v>119</v>
      </c>
      <c r="D13" s="212">
        <v>2000</v>
      </c>
      <c r="E13" s="30">
        <v>177</v>
      </c>
      <c r="F13" s="24">
        <f>D13*E13</f>
        <v>354000</v>
      </c>
      <c r="G13" s="24">
        <v>0</v>
      </c>
      <c r="H13" s="24">
        <v>0</v>
      </c>
      <c r="I13" s="24">
        <v>0</v>
      </c>
      <c r="J13" s="24">
        <v>0</v>
      </c>
      <c r="K13" s="127">
        <f>F13+G13+H13+I13+J13</f>
        <v>354000</v>
      </c>
      <c r="L13" s="11"/>
      <c r="M13" s="146"/>
      <c r="N13" s="26"/>
      <c r="O13" s="21"/>
    </row>
    <row r="14" spans="1:15" s="12" customFormat="1" ht="11.5" x14ac:dyDescent="0.25">
      <c r="A14" s="79" t="s">
        <v>8</v>
      </c>
      <c r="B14" s="213" t="s">
        <v>121</v>
      </c>
      <c r="C14" s="137" t="s">
        <v>119</v>
      </c>
      <c r="D14" s="214">
        <v>995</v>
      </c>
      <c r="E14" s="100">
        <v>133</v>
      </c>
      <c r="F14" s="24">
        <f t="shared" si="0"/>
        <v>132335</v>
      </c>
      <c r="G14" s="24">
        <f>0</f>
        <v>0</v>
      </c>
      <c r="H14" s="24">
        <f>0</f>
        <v>0</v>
      </c>
      <c r="I14" s="24">
        <f>0</f>
        <v>0</v>
      </c>
      <c r="J14" s="24">
        <f>0</f>
        <v>0</v>
      </c>
      <c r="K14" s="78">
        <f t="shared" si="1"/>
        <v>132335</v>
      </c>
      <c r="L14" s="11"/>
      <c r="M14" s="146"/>
      <c r="N14" s="130"/>
      <c r="O14" s="21"/>
    </row>
    <row r="15" spans="1:15" s="12" customFormat="1" ht="11.5" x14ac:dyDescent="0.25">
      <c r="A15" s="79" t="s">
        <v>9</v>
      </c>
      <c r="B15" s="136" t="s">
        <v>66</v>
      </c>
      <c r="C15" s="181" t="s">
        <v>13</v>
      </c>
      <c r="D15" s="30">
        <v>10</v>
      </c>
      <c r="E15" s="100">
        <v>1600</v>
      </c>
      <c r="F15" s="24">
        <f t="shared" si="0"/>
        <v>16000</v>
      </c>
      <c r="G15" s="24">
        <f>0</f>
        <v>0</v>
      </c>
      <c r="H15" s="24">
        <f>0</f>
        <v>0</v>
      </c>
      <c r="I15" s="24">
        <f>0</f>
        <v>0</v>
      </c>
      <c r="J15" s="24">
        <f>0</f>
        <v>0</v>
      </c>
      <c r="K15" s="78">
        <f t="shared" si="1"/>
        <v>16000</v>
      </c>
      <c r="L15" s="138">
        <f>K15</f>
        <v>16000</v>
      </c>
      <c r="M15" s="145">
        <f>'[5]deviz obiect'!$K$45</f>
        <v>15999.999999999998</v>
      </c>
      <c r="N15" s="130"/>
      <c r="O15" s="21"/>
    </row>
    <row r="16" spans="1:15" s="12" customFormat="1" ht="11.5" x14ac:dyDescent="0.25">
      <c r="A16" s="91" t="s">
        <v>26</v>
      </c>
      <c r="B16" s="136" t="s">
        <v>67</v>
      </c>
      <c r="C16" s="181" t="s">
        <v>13</v>
      </c>
      <c r="D16" s="30">
        <v>1</v>
      </c>
      <c r="E16" s="100">
        <v>12262</v>
      </c>
      <c r="F16" s="24">
        <v>6652</v>
      </c>
      <c r="G16" s="24">
        <v>451</v>
      </c>
      <c r="H16" s="24">
        <v>5159</v>
      </c>
      <c r="I16" s="24">
        <f>0</f>
        <v>0</v>
      </c>
      <c r="J16" s="24">
        <f>0</f>
        <v>0</v>
      </c>
      <c r="K16" s="78">
        <f t="shared" si="1"/>
        <v>12262</v>
      </c>
      <c r="L16" s="138">
        <f>K16</f>
        <v>12262</v>
      </c>
      <c r="M16" s="145">
        <f>'[5]deviz obiect'!$K$46</f>
        <v>6652</v>
      </c>
      <c r="N16" s="130"/>
      <c r="O16" s="21"/>
    </row>
    <row r="17" spans="1:17" s="12" customFormat="1" ht="25" x14ac:dyDescent="0.25">
      <c r="A17" s="79" t="s">
        <v>10</v>
      </c>
      <c r="B17" s="152" t="s">
        <v>190</v>
      </c>
      <c r="C17" s="135" t="s">
        <v>13</v>
      </c>
      <c r="D17" s="119">
        <v>1</v>
      </c>
      <c r="E17" s="215">
        <f>530*18/1</f>
        <v>9540</v>
      </c>
      <c r="F17" s="24">
        <f t="shared" ref="F17:F19" si="2">D17*E17</f>
        <v>9540</v>
      </c>
      <c r="G17" s="24">
        <f>0</f>
        <v>0</v>
      </c>
      <c r="H17" s="24">
        <f>0</f>
        <v>0</v>
      </c>
      <c r="I17" s="24">
        <f>0</f>
        <v>0</v>
      </c>
      <c r="J17" s="24">
        <f>0</f>
        <v>0</v>
      </c>
      <c r="K17" s="78">
        <f t="shared" si="1"/>
        <v>9540</v>
      </c>
      <c r="L17" s="138">
        <f>K17+K18</f>
        <v>21730</v>
      </c>
      <c r="M17" s="145">
        <f>'[5]deviz obiect'!$K$47</f>
        <v>35790.000000000007</v>
      </c>
      <c r="N17" s="130"/>
      <c r="O17" s="21"/>
    </row>
    <row r="18" spans="1:17" s="12" customFormat="1" ht="25" x14ac:dyDescent="0.25">
      <c r="A18" s="79" t="s">
        <v>11</v>
      </c>
      <c r="B18" s="152" t="s">
        <v>191</v>
      </c>
      <c r="C18" s="135" t="s">
        <v>13</v>
      </c>
      <c r="D18" s="119">
        <v>1</v>
      </c>
      <c r="E18" s="215">
        <f>530*23/1</f>
        <v>12190</v>
      </c>
      <c r="F18" s="24">
        <f t="shared" si="2"/>
        <v>12190</v>
      </c>
      <c r="G18" s="24">
        <f>0</f>
        <v>0</v>
      </c>
      <c r="H18" s="24">
        <f>0</f>
        <v>0</v>
      </c>
      <c r="I18" s="24">
        <f>0</f>
        <v>0</v>
      </c>
      <c r="J18" s="24">
        <f>0</f>
        <v>0</v>
      </c>
      <c r="K18" s="78">
        <f t="shared" si="1"/>
        <v>12190</v>
      </c>
      <c r="L18" s="11"/>
      <c r="M18" s="11"/>
      <c r="N18" s="130"/>
      <c r="O18" s="21"/>
    </row>
    <row r="19" spans="1:17" s="12" customFormat="1" ht="25" x14ac:dyDescent="0.25">
      <c r="A19" s="91" t="s">
        <v>38</v>
      </c>
      <c r="B19" s="152" t="s">
        <v>152</v>
      </c>
      <c r="C19" s="135" t="s">
        <v>13</v>
      </c>
      <c r="D19" s="119">
        <v>1</v>
      </c>
      <c r="E19" s="215">
        <f>610*30/1</f>
        <v>18300</v>
      </c>
      <c r="F19" s="24">
        <f t="shared" si="2"/>
        <v>18300</v>
      </c>
      <c r="G19" s="24">
        <f>0</f>
        <v>0</v>
      </c>
      <c r="H19" s="24">
        <f>0</f>
        <v>0</v>
      </c>
      <c r="I19" s="24">
        <f>0</f>
        <v>0</v>
      </c>
      <c r="J19" s="24">
        <f>0</f>
        <v>0</v>
      </c>
      <c r="K19" s="78">
        <f t="shared" si="1"/>
        <v>18300</v>
      </c>
      <c r="L19" s="11"/>
      <c r="M19" s="11"/>
      <c r="N19" s="130"/>
      <c r="O19" s="21"/>
    </row>
    <row r="20" spans="1:17" s="12" customFormat="1" ht="13.15" customHeight="1" thickBot="1" x14ac:dyDescent="0.3">
      <c r="A20" s="103"/>
      <c r="B20" s="104" t="s">
        <v>12</v>
      </c>
      <c r="C20" s="107"/>
      <c r="D20" s="106"/>
      <c r="E20" s="107"/>
      <c r="F20" s="124">
        <f>ROUND(SUM(F12:F19),0)</f>
        <v>598857</v>
      </c>
      <c r="G20" s="124">
        <f t="shared" ref="G20:K20" si="3">ROUND(SUM(G12:G19),0)</f>
        <v>451</v>
      </c>
      <c r="H20" s="124">
        <f t="shared" si="3"/>
        <v>5159</v>
      </c>
      <c r="I20" s="124">
        <f t="shared" si="3"/>
        <v>0</v>
      </c>
      <c r="J20" s="124">
        <f t="shared" si="3"/>
        <v>0</v>
      </c>
      <c r="K20" s="196">
        <f t="shared" si="3"/>
        <v>604467</v>
      </c>
      <c r="L20" s="11"/>
      <c r="M20" s="28">
        <f>SUM(F20:J20)</f>
        <v>604467</v>
      </c>
      <c r="N20" s="92"/>
    </row>
    <row r="21" spans="1:17" s="12" customFormat="1" ht="13.15" customHeight="1" x14ac:dyDescent="0.25">
      <c r="A21" s="20"/>
      <c r="B21" s="17"/>
      <c r="C21" s="84"/>
      <c r="D21" s="84"/>
      <c r="E21" s="75"/>
      <c r="F21" s="74"/>
      <c r="G21" s="74"/>
      <c r="H21" s="74"/>
      <c r="I21" s="4"/>
      <c r="J21" s="4"/>
      <c r="K21" s="74"/>
      <c r="L21" s="11"/>
      <c r="M21" s="11"/>
      <c r="N21" s="11"/>
    </row>
    <row r="22" spans="1:17" s="1" customFormat="1" ht="14.25" customHeight="1" x14ac:dyDescent="0.25">
      <c r="A22" s="2"/>
      <c r="B22" s="3"/>
      <c r="C22" s="4"/>
      <c r="D22" s="4"/>
      <c r="E22" s="4"/>
      <c r="F22" s="4"/>
      <c r="G22" s="4"/>
      <c r="H22" s="4"/>
      <c r="I22" s="4"/>
      <c r="J22" s="4"/>
      <c r="K22" s="4"/>
      <c r="L22" s="13"/>
      <c r="O22"/>
      <c r="P22"/>
      <c r="Q22"/>
    </row>
    <row r="23" spans="1:17" s="1" customFormat="1" ht="14.25" customHeight="1" x14ac:dyDescent="0.25">
      <c r="A23" s="2"/>
      <c r="B23" s="3" t="s">
        <v>155</v>
      </c>
      <c r="C23" s="4"/>
      <c r="D23" s="4">
        <f>SUM(D12:D14)</f>
        <v>3707</v>
      </c>
      <c r="E23" s="4"/>
      <c r="F23" s="4"/>
      <c r="G23" s="4"/>
      <c r="H23" s="4"/>
      <c r="I23" s="145" t="s">
        <v>68</v>
      </c>
      <c r="J23" s="4"/>
      <c r="K23" s="145">
        <f>'[2]deviz obiect'!$K$39+'[2]deviz obiect'!$K$227+'[2]deviz obiect'!$K$278</f>
        <v>600227.00011243788</v>
      </c>
      <c r="L23" s="13"/>
      <c r="O23"/>
      <c r="P23"/>
      <c r="Q23"/>
    </row>
    <row r="24" spans="1:17" s="1" customFormat="1" ht="14.25" customHeight="1" x14ac:dyDescent="0.25">
      <c r="A24" s="2"/>
      <c r="B24" s="3"/>
      <c r="C24" s="4"/>
      <c r="D24" s="131"/>
      <c r="E24" s="4"/>
      <c r="F24" s="4"/>
      <c r="G24" s="4"/>
      <c r="H24" s="4"/>
      <c r="I24" s="4"/>
      <c r="J24" s="4"/>
      <c r="K24" s="4"/>
      <c r="L24" s="13"/>
      <c r="O24"/>
      <c r="P24"/>
      <c r="Q24"/>
    </row>
    <row r="25" spans="1:17" s="1" customFormat="1" ht="14.25" customHeight="1" x14ac:dyDescent="0.3">
      <c r="A25" s="2"/>
      <c r="B25" s="3"/>
      <c r="C25" s="4"/>
      <c r="D25" s="132"/>
      <c r="E25" s="4"/>
      <c r="F25" s="4"/>
      <c r="G25" s="4"/>
      <c r="H25" s="4"/>
      <c r="I25" s="4"/>
      <c r="J25" s="4"/>
      <c r="K25" s="4"/>
      <c r="L25" s="13"/>
      <c r="O25"/>
      <c r="P25"/>
      <c r="Q25"/>
    </row>
    <row r="26" spans="1:17" s="1" customFormat="1" ht="14.25" customHeight="1" x14ac:dyDescent="0.25">
      <c r="A26" s="2"/>
      <c r="B26" s="3"/>
      <c r="C26" s="4"/>
      <c r="D26" s="4"/>
      <c r="E26" s="4"/>
      <c r="F26" s="4"/>
      <c r="G26" s="4"/>
      <c r="H26" s="4"/>
      <c r="I26" s="4"/>
      <c r="J26" s="4"/>
      <c r="K26" s="4"/>
      <c r="L26" s="13"/>
      <c r="O26"/>
      <c r="P26"/>
      <c r="Q26"/>
    </row>
    <row r="27" spans="1:17" s="1" customFormat="1" ht="14.25" customHeight="1" x14ac:dyDescent="0.25">
      <c r="A27" s="2"/>
      <c r="B27" s="3"/>
      <c r="C27" s="4"/>
      <c r="D27" s="4"/>
      <c r="E27" s="4"/>
      <c r="F27" s="4"/>
      <c r="G27" s="4"/>
      <c r="H27" s="4"/>
      <c r="I27" s="4"/>
      <c r="J27" s="4"/>
      <c r="K27" s="4"/>
      <c r="L27" s="13"/>
      <c r="O27"/>
      <c r="P27"/>
      <c r="Q27"/>
    </row>
    <row r="28" spans="1:17" s="1" customFormat="1" ht="14.25" customHeight="1" x14ac:dyDescent="0.25">
      <c r="A28" s="2"/>
      <c r="B28" s="3"/>
      <c r="C28" s="4"/>
      <c r="D28" s="4"/>
      <c r="E28" s="4"/>
      <c r="F28" s="4"/>
      <c r="G28" s="4"/>
      <c r="H28" s="4"/>
      <c r="I28" s="4"/>
      <c r="J28" s="4"/>
      <c r="K28" s="4"/>
      <c r="L28" s="13"/>
      <c r="O28"/>
      <c r="P28"/>
      <c r="Q28"/>
    </row>
    <row r="29" spans="1:17" s="1" customFormat="1" ht="14.25" customHeight="1" x14ac:dyDescent="0.25">
      <c r="A29" s="2"/>
      <c r="B29" s="3"/>
      <c r="C29" s="4"/>
      <c r="D29" s="4"/>
      <c r="E29" s="4"/>
      <c r="F29" s="4"/>
      <c r="G29" s="4"/>
      <c r="H29" s="4"/>
      <c r="I29" s="4"/>
      <c r="J29" s="4"/>
      <c r="K29" s="4"/>
      <c r="L29" s="13"/>
      <c r="O29"/>
      <c r="P29"/>
      <c r="Q29"/>
    </row>
    <row r="30" spans="1:17" s="1" customFormat="1" ht="14.25" customHeight="1" x14ac:dyDescent="0.25">
      <c r="A30" s="2"/>
      <c r="B30" s="3"/>
      <c r="C30" s="4"/>
      <c r="D30" s="4"/>
      <c r="E30" s="4"/>
      <c r="F30" s="4"/>
      <c r="G30" s="4"/>
      <c r="H30" s="4"/>
      <c r="I30" s="4"/>
      <c r="J30" s="4"/>
      <c r="K30" s="4"/>
      <c r="L30" s="13"/>
      <c r="O30"/>
      <c r="P30"/>
      <c r="Q30"/>
    </row>
    <row r="31" spans="1:17" s="1" customFormat="1" ht="14.25" customHeight="1" x14ac:dyDescent="0.25">
      <c r="A31" s="2"/>
      <c r="B31" s="3"/>
      <c r="C31" s="4"/>
      <c r="D31" s="4"/>
      <c r="E31" s="4"/>
      <c r="F31" s="4"/>
      <c r="G31" s="4"/>
      <c r="H31" s="4"/>
      <c r="I31" s="4"/>
      <c r="J31" s="4"/>
      <c r="K31" s="4"/>
      <c r="L31" s="13"/>
      <c r="O31"/>
      <c r="P31"/>
      <c r="Q31"/>
    </row>
    <row r="32" spans="1:17" s="1" customFormat="1" ht="14.25" customHeight="1" x14ac:dyDescent="0.25">
      <c r="A32" s="2"/>
      <c r="B32" s="3"/>
      <c r="C32" s="4"/>
      <c r="D32" s="4"/>
      <c r="E32" s="4"/>
      <c r="F32" s="4"/>
      <c r="G32" s="4"/>
      <c r="H32" s="4"/>
      <c r="I32" s="4"/>
      <c r="J32" s="4"/>
      <c r="K32" s="4"/>
      <c r="L32" s="13"/>
      <c r="O32"/>
      <c r="P32"/>
      <c r="Q32"/>
    </row>
    <row r="33" spans="1:17" s="1" customFormat="1" ht="14.25" customHeight="1" x14ac:dyDescent="0.25">
      <c r="A33" s="2"/>
      <c r="B33" s="3"/>
      <c r="C33" s="4"/>
      <c r="D33" s="4"/>
      <c r="E33" s="4"/>
      <c r="F33" s="4"/>
      <c r="G33" s="4"/>
      <c r="H33" s="4"/>
      <c r="I33" s="4"/>
      <c r="J33" s="4"/>
      <c r="K33" s="4"/>
      <c r="L33" s="13"/>
      <c r="O33"/>
      <c r="P33"/>
      <c r="Q33"/>
    </row>
    <row r="34" spans="1:17" s="1" customFormat="1" ht="14.25" customHeight="1" x14ac:dyDescent="0.25">
      <c r="A34" s="2"/>
      <c r="B34" s="3"/>
      <c r="C34" s="4"/>
      <c r="D34" s="4"/>
      <c r="E34" s="4"/>
      <c r="F34" s="4"/>
      <c r="G34" s="4"/>
      <c r="H34" s="4"/>
      <c r="I34" s="4"/>
      <c r="J34" s="4"/>
      <c r="K34" s="4"/>
      <c r="L34" s="13"/>
      <c r="O34"/>
      <c r="P34"/>
      <c r="Q34"/>
    </row>
    <row r="35" spans="1:17" s="1" customFormat="1" ht="14.25" customHeight="1" x14ac:dyDescent="0.25">
      <c r="A35" s="2"/>
      <c r="B35" s="3"/>
      <c r="C35" s="4"/>
      <c r="D35" s="4"/>
      <c r="E35" s="4"/>
      <c r="F35" s="4"/>
      <c r="G35" s="4"/>
      <c r="H35" s="4"/>
      <c r="I35" s="4"/>
      <c r="J35" s="4"/>
      <c r="K35" s="4"/>
      <c r="L35" s="13"/>
      <c r="O35"/>
      <c r="P35"/>
      <c r="Q35"/>
    </row>
    <row r="36" spans="1:17" s="1" customFormat="1" ht="14.25" customHeight="1" x14ac:dyDescent="0.25">
      <c r="A36" s="2"/>
      <c r="B36" s="3"/>
      <c r="C36" s="4"/>
      <c r="D36" s="4"/>
      <c r="E36" s="4"/>
      <c r="F36" s="4"/>
      <c r="G36" s="4"/>
      <c r="H36" s="4"/>
      <c r="I36" s="4"/>
      <c r="J36" s="4"/>
      <c r="K36" s="4"/>
      <c r="L36" s="13"/>
      <c r="O36"/>
      <c r="P36"/>
      <c r="Q36"/>
    </row>
    <row r="37" spans="1:17" s="1" customFormat="1" ht="14.25" customHeight="1" x14ac:dyDescent="0.25">
      <c r="A37" s="2"/>
      <c r="B37" s="3"/>
      <c r="C37" s="4"/>
      <c r="D37" s="4"/>
      <c r="E37" s="4"/>
      <c r="F37" s="4"/>
      <c r="G37" s="4"/>
      <c r="H37" s="4"/>
      <c r="I37" s="4"/>
      <c r="J37" s="4"/>
      <c r="K37" s="4"/>
      <c r="L37" s="13"/>
      <c r="O37"/>
      <c r="P37"/>
      <c r="Q37"/>
    </row>
    <row r="38" spans="1:17" s="1" customFormat="1" ht="14.25" customHeight="1" x14ac:dyDescent="0.25">
      <c r="A38" s="2"/>
      <c r="B38" s="3"/>
      <c r="C38" s="4"/>
      <c r="D38" s="4"/>
      <c r="E38" s="4"/>
      <c r="F38" s="4"/>
      <c r="G38" s="4"/>
      <c r="H38" s="4"/>
      <c r="I38" s="4"/>
      <c r="J38" s="4"/>
      <c r="K38" s="4"/>
      <c r="L38" s="13"/>
      <c r="O38"/>
      <c r="P38"/>
      <c r="Q38"/>
    </row>
    <row r="39" spans="1:17" s="1" customFormat="1" ht="14.25" customHeight="1" x14ac:dyDescent="0.25">
      <c r="A39" s="2"/>
      <c r="B39" s="3"/>
      <c r="C39" s="4"/>
      <c r="D39" s="4"/>
      <c r="E39" s="4"/>
      <c r="F39" s="4"/>
      <c r="G39" s="4"/>
      <c r="H39" s="4"/>
      <c r="I39" s="4"/>
      <c r="J39" s="4"/>
      <c r="K39" s="4"/>
      <c r="L39" s="13"/>
      <c r="O39"/>
      <c r="P39"/>
      <c r="Q39"/>
    </row>
    <row r="40" spans="1:17" s="1" customFormat="1" ht="14.25" customHeight="1" x14ac:dyDescent="0.25">
      <c r="A40" s="2"/>
      <c r="B40" s="3"/>
      <c r="C40" s="4"/>
      <c r="D40" s="4"/>
      <c r="E40" s="4"/>
      <c r="F40" s="4"/>
      <c r="G40" s="4"/>
      <c r="H40" s="4"/>
      <c r="I40" s="4"/>
      <c r="J40" s="4"/>
      <c r="K40" s="4"/>
      <c r="L40" s="13"/>
      <c r="O40"/>
      <c r="P40"/>
      <c r="Q40"/>
    </row>
    <row r="41" spans="1:17" s="1" customFormat="1" ht="14.25" customHeight="1" x14ac:dyDescent="0.25">
      <c r="A41" s="2"/>
      <c r="B41" s="3"/>
      <c r="C41" s="4"/>
      <c r="D41" s="4"/>
      <c r="E41" s="4"/>
      <c r="F41" s="4"/>
      <c r="G41" s="4"/>
      <c r="H41" s="4"/>
      <c r="I41" s="4"/>
      <c r="J41" s="4"/>
      <c r="K41" s="4"/>
      <c r="L41" s="13"/>
      <c r="O41"/>
      <c r="P41"/>
      <c r="Q41"/>
    </row>
    <row r="42" spans="1:17" s="1" customFormat="1" ht="14.25" customHeight="1" x14ac:dyDescent="0.25">
      <c r="A42" s="2"/>
      <c r="B42" s="3"/>
      <c r="C42" s="4"/>
      <c r="D42" s="4"/>
      <c r="E42" s="4"/>
      <c r="F42" s="4"/>
      <c r="G42" s="4"/>
      <c r="H42" s="4"/>
      <c r="I42" s="4"/>
      <c r="J42" s="4"/>
      <c r="K42" s="4"/>
      <c r="L42" s="13"/>
      <c r="O42"/>
      <c r="P42"/>
      <c r="Q42"/>
    </row>
    <row r="43" spans="1:17" s="1" customFormat="1" ht="14.25" customHeight="1" x14ac:dyDescent="0.25">
      <c r="A43" s="2"/>
      <c r="B43" s="3"/>
      <c r="C43" s="4"/>
      <c r="D43" s="4"/>
      <c r="E43" s="4"/>
      <c r="F43" s="4"/>
      <c r="G43" s="4"/>
      <c r="H43" s="4"/>
      <c r="I43" s="4"/>
      <c r="J43" s="4"/>
      <c r="K43" s="4"/>
      <c r="L43" s="13"/>
      <c r="O43"/>
      <c r="P43"/>
      <c r="Q43"/>
    </row>
    <row r="44" spans="1:17" s="1" customFormat="1" ht="14.25" customHeight="1" x14ac:dyDescent="0.25">
      <c r="A44" s="2"/>
      <c r="B44" s="3"/>
      <c r="C44" s="4"/>
      <c r="D44" s="4"/>
      <c r="E44" s="4"/>
      <c r="F44" s="4"/>
      <c r="G44" s="4"/>
      <c r="H44" s="4"/>
      <c r="I44" s="4"/>
      <c r="J44" s="4"/>
      <c r="K44" s="4"/>
      <c r="L44" s="13"/>
      <c r="O44"/>
      <c r="P44"/>
      <c r="Q44"/>
    </row>
    <row r="45" spans="1:17" s="1" customFormat="1" ht="14.25" customHeight="1" x14ac:dyDescent="0.25">
      <c r="A45" s="2"/>
      <c r="B45" s="3"/>
      <c r="C45" s="4"/>
      <c r="D45" s="4"/>
      <c r="E45" s="4"/>
      <c r="F45" s="4"/>
      <c r="G45" s="4"/>
      <c r="H45" s="4"/>
      <c r="I45" s="4"/>
      <c r="J45" s="4"/>
      <c r="K45" s="4"/>
      <c r="L45" s="13"/>
      <c r="O45"/>
      <c r="P45"/>
      <c r="Q45"/>
    </row>
    <row r="46" spans="1:17" s="1" customFormat="1" ht="14.25" customHeight="1" x14ac:dyDescent="0.25">
      <c r="A46" s="2"/>
      <c r="B46" s="3"/>
      <c r="C46" s="4"/>
      <c r="D46" s="4"/>
      <c r="E46" s="4"/>
      <c r="F46" s="4"/>
      <c r="G46" s="4"/>
      <c r="H46" s="4"/>
      <c r="I46" s="4"/>
      <c r="J46" s="4"/>
      <c r="K46" s="4"/>
      <c r="L46" s="13"/>
      <c r="O46"/>
      <c r="P46"/>
      <c r="Q46"/>
    </row>
    <row r="47" spans="1:17" s="1" customFormat="1" ht="14.25" customHeight="1" x14ac:dyDescent="0.25">
      <c r="A47" s="2"/>
      <c r="B47" s="3"/>
      <c r="C47" s="4"/>
      <c r="D47" s="4"/>
      <c r="E47" s="4"/>
      <c r="F47" s="4"/>
      <c r="G47" s="4"/>
      <c r="H47" s="4"/>
      <c r="I47" s="4"/>
      <c r="J47" s="4"/>
      <c r="K47" s="4"/>
      <c r="L47" s="13"/>
      <c r="O47"/>
      <c r="P47"/>
      <c r="Q47"/>
    </row>
    <row r="48" spans="1:17" s="1" customFormat="1" ht="14.25" customHeight="1" x14ac:dyDescent="0.25">
      <c r="A48" s="2"/>
      <c r="B48" s="3"/>
      <c r="C48" s="4"/>
      <c r="D48" s="4"/>
      <c r="E48" s="4"/>
      <c r="F48" s="4"/>
      <c r="G48" s="4"/>
      <c r="H48" s="4"/>
      <c r="I48" s="4"/>
      <c r="J48" s="4"/>
      <c r="K48" s="4"/>
      <c r="L48" s="13"/>
      <c r="O48"/>
      <c r="P48"/>
      <c r="Q48"/>
    </row>
    <row r="49" spans="1:17" s="1" customFormat="1" ht="14.25" customHeight="1" x14ac:dyDescent="0.25">
      <c r="A49" s="2"/>
      <c r="B49" s="3"/>
      <c r="C49" s="4"/>
      <c r="D49" s="4"/>
      <c r="E49" s="4"/>
      <c r="F49" s="4"/>
      <c r="G49" s="4"/>
      <c r="H49" s="4"/>
      <c r="I49" s="4"/>
      <c r="J49" s="4"/>
      <c r="K49" s="4"/>
      <c r="L49" s="13"/>
      <c r="O49"/>
      <c r="P49"/>
      <c r="Q49"/>
    </row>
    <row r="50" spans="1:17" s="1" customFormat="1" ht="14.25" customHeight="1" x14ac:dyDescent="0.25">
      <c r="A50" s="2"/>
      <c r="B50" s="3"/>
      <c r="C50" s="4"/>
      <c r="D50" s="4"/>
      <c r="E50" s="4"/>
      <c r="F50" s="4"/>
      <c r="G50" s="4"/>
      <c r="H50" s="4"/>
      <c r="I50" s="4"/>
      <c r="J50" s="4"/>
      <c r="K50" s="4"/>
      <c r="L50" s="13"/>
      <c r="O50"/>
      <c r="P50"/>
      <c r="Q50"/>
    </row>
    <row r="51" spans="1:17" s="1" customFormat="1" ht="14.25" customHeight="1" x14ac:dyDescent="0.25">
      <c r="A51" s="2"/>
      <c r="B51" s="3"/>
      <c r="C51" s="4"/>
      <c r="D51" s="4"/>
      <c r="E51" s="4"/>
      <c r="F51" s="4"/>
      <c r="G51" s="4"/>
      <c r="H51" s="4"/>
      <c r="I51" s="4"/>
      <c r="J51" s="4"/>
      <c r="K51" s="4"/>
      <c r="L51" s="13"/>
      <c r="O51"/>
      <c r="P51"/>
      <c r="Q51"/>
    </row>
    <row r="52" spans="1:17" s="1" customFormat="1" ht="14.25" customHeight="1" x14ac:dyDescent="0.25">
      <c r="A52" s="2"/>
      <c r="B52" s="3"/>
      <c r="C52" s="4"/>
      <c r="D52" s="4"/>
      <c r="E52" s="4"/>
      <c r="F52" s="4"/>
      <c r="G52" s="4"/>
      <c r="H52" s="4"/>
      <c r="I52" s="4"/>
      <c r="J52" s="4"/>
      <c r="K52" s="4"/>
      <c r="L52" s="13"/>
      <c r="O52"/>
      <c r="P52"/>
      <c r="Q52"/>
    </row>
    <row r="53" spans="1:17" s="1" customFormat="1" ht="14.25" customHeight="1" x14ac:dyDescent="0.25">
      <c r="A53" s="2"/>
      <c r="B53" s="3"/>
      <c r="C53" s="4"/>
      <c r="D53" s="4"/>
      <c r="E53" s="4"/>
      <c r="F53" s="4"/>
      <c r="G53" s="4"/>
      <c r="H53" s="4"/>
      <c r="I53" s="4"/>
      <c r="J53" s="4"/>
      <c r="K53" s="4"/>
      <c r="L53" s="13"/>
      <c r="O53"/>
      <c r="P53"/>
      <c r="Q53"/>
    </row>
    <row r="54" spans="1:17" s="1" customFormat="1" ht="14.25" customHeight="1" x14ac:dyDescent="0.25">
      <c r="A54" s="2"/>
      <c r="B54" s="3"/>
      <c r="C54" s="4"/>
      <c r="D54" s="4"/>
      <c r="E54" s="4"/>
      <c r="F54" s="4"/>
      <c r="G54" s="4"/>
      <c r="H54" s="4"/>
      <c r="I54" s="4"/>
      <c r="J54" s="4"/>
      <c r="K54" s="4"/>
      <c r="L54" s="13"/>
      <c r="O54"/>
      <c r="P54"/>
      <c r="Q54"/>
    </row>
    <row r="55" spans="1:17" s="1" customFormat="1" ht="14.25" customHeight="1" x14ac:dyDescent="0.25">
      <c r="A55" s="2"/>
      <c r="B55" s="3"/>
      <c r="C55" s="4"/>
      <c r="D55" s="4"/>
      <c r="E55" s="4"/>
      <c r="F55" s="4"/>
      <c r="G55" s="4"/>
      <c r="H55" s="4"/>
      <c r="I55" s="4"/>
      <c r="J55" s="4"/>
      <c r="K55" s="4"/>
      <c r="L55" s="13"/>
      <c r="O55"/>
      <c r="P55"/>
      <c r="Q55"/>
    </row>
    <row r="56" spans="1:17" s="1" customFormat="1" ht="14.25" customHeight="1" x14ac:dyDescent="0.25">
      <c r="A56" s="2"/>
      <c r="B56" s="3"/>
      <c r="C56" s="4"/>
      <c r="D56" s="4"/>
      <c r="E56" s="4"/>
      <c r="F56" s="4"/>
      <c r="G56" s="4"/>
      <c r="H56" s="4"/>
      <c r="I56" s="4"/>
      <c r="J56" s="4"/>
      <c r="K56" s="4"/>
      <c r="L56" s="13"/>
      <c r="O56"/>
      <c r="P56"/>
      <c r="Q56"/>
    </row>
    <row r="57" spans="1:17" s="1" customFormat="1" ht="14.25" customHeight="1" x14ac:dyDescent="0.25">
      <c r="A57" s="2"/>
      <c r="B57" s="3"/>
      <c r="C57" s="4"/>
      <c r="D57" s="4"/>
      <c r="E57" s="4"/>
      <c r="F57" s="4"/>
      <c r="G57" s="4"/>
      <c r="H57" s="4"/>
      <c r="I57" s="4"/>
      <c r="J57" s="4"/>
      <c r="K57" s="4"/>
      <c r="L57" s="13"/>
      <c r="O57"/>
      <c r="P57"/>
      <c r="Q57"/>
    </row>
    <row r="58" spans="1:17" s="1" customFormat="1" ht="14.25" customHeight="1" x14ac:dyDescent="0.25">
      <c r="A58" s="2"/>
      <c r="B58" s="3"/>
      <c r="C58" s="4"/>
      <c r="D58" s="4"/>
      <c r="E58" s="4"/>
      <c r="F58" s="4"/>
      <c r="G58" s="4"/>
      <c r="H58" s="4"/>
      <c r="I58" s="4"/>
      <c r="J58" s="4"/>
      <c r="K58" s="4"/>
      <c r="L58" s="13"/>
      <c r="O58"/>
      <c r="P58"/>
      <c r="Q58"/>
    </row>
    <row r="59" spans="1:17" s="1" customFormat="1" ht="14.25" customHeight="1" x14ac:dyDescent="0.25">
      <c r="A59" s="2"/>
      <c r="B59" s="3"/>
      <c r="C59" s="4"/>
      <c r="D59" s="4"/>
      <c r="E59" s="4"/>
      <c r="F59" s="4"/>
      <c r="G59" s="4"/>
      <c r="H59" s="4"/>
      <c r="I59" s="4"/>
      <c r="J59" s="4"/>
      <c r="K59" s="4"/>
      <c r="L59" s="13"/>
      <c r="O59"/>
      <c r="P59"/>
      <c r="Q59"/>
    </row>
    <row r="60" spans="1:17" s="1" customFormat="1" ht="14.25" customHeight="1" x14ac:dyDescent="0.25">
      <c r="A60" s="2"/>
      <c r="B60" s="3"/>
      <c r="C60" s="4"/>
      <c r="D60" s="4"/>
      <c r="E60" s="4"/>
      <c r="F60" s="4"/>
      <c r="G60" s="4"/>
      <c r="H60" s="4"/>
      <c r="I60" s="4"/>
      <c r="J60" s="4"/>
      <c r="K60" s="4"/>
      <c r="L60" s="13"/>
      <c r="O60"/>
      <c r="P60"/>
      <c r="Q60"/>
    </row>
    <row r="61" spans="1:17" s="1" customFormat="1" ht="14.25" customHeight="1" x14ac:dyDescent="0.25">
      <c r="A61" s="2"/>
      <c r="B61" s="3"/>
      <c r="C61" s="4"/>
      <c r="D61" s="4"/>
      <c r="E61" s="4"/>
      <c r="F61" s="4"/>
      <c r="G61" s="4"/>
      <c r="H61" s="4"/>
      <c r="I61" s="4"/>
      <c r="J61" s="4"/>
      <c r="K61" s="4"/>
      <c r="L61" s="13"/>
      <c r="O61"/>
      <c r="P61"/>
      <c r="Q61"/>
    </row>
    <row r="62" spans="1:17" s="1" customFormat="1" ht="14.25" customHeight="1" x14ac:dyDescent="0.25">
      <c r="A62" s="2"/>
      <c r="B62" s="3"/>
      <c r="C62" s="4"/>
      <c r="D62" s="4"/>
      <c r="E62" s="4"/>
      <c r="F62" s="4"/>
      <c r="G62" s="4"/>
      <c r="H62" s="4"/>
      <c r="I62" s="4"/>
      <c r="J62" s="4"/>
      <c r="K62" s="4"/>
      <c r="L62" s="13"/>
      <c r="O62"/>
      <c r="P62"/>
      <c r="Q62"/>
    </row>
    <row r="63" spans="1:17" s="1" customFormat="1" ht="14.25" customHeight="1" x14ac:dyDescent="0.25">
      <c r="A63" s="2"/>
      <c r="B63" s="3"/>
      <c r="C63" s="4"/>
      <c r="D63" s="4"/>
      <c r="E63" s="4"/>
      <c r="F63" s="4"/>
      <c r="G63" s="4"/>
      <c r="H63" s="4"/>
      <c r="I63" s="4"/>
      <c r="J63" s="4"/>
      <c r="K63" s="4"/>
      <c r="L63" s="13"/>
      <c r="O63"/>
      <c r="P63"/>
      <c r="Q63"/>
    </row>
    <row r="64" spans="1:17" s="1" customFormat="1" ht="14.25" customHeight="1" x14ac:dyDescent="0.25">
      <c r="A64" s="2"/>
      <c r="B64" s="3"/>
      <c r="C64" s="4"/>
      <c r="D64" s="4"/>
      <c r="E64" s="4"/>
      <c r="F64" s="4"/>
      <c r="G64" s="4"/>
      <c r="H64" s="4"/>
      <c r="I64" s="4"/>
      <c r="J64" s="4"/>
      <c r="K64" s="4"/>
      <c r="L64" s="13"/>
      <c r="O64"/>
      <c r="P64"/>
      <c r="Q64"/>
    </row>
    <row r="65" spans="1:17" s="1" customFormat="1" ht="14.25" customHeight="1" x14ac:dyDescent="0.25">
      <c r="A65" s="2"/>
      <c r="B65" s="3"/>
      <c r="C65" s="4"/>
      <c r="D65" s="4"/>
      <c r="E65" s="4"/>
      <c r="F65" s="4"/>
      <c r="G65" s="4"/>
      <c r="H65" s="4"/>
      <c r="I65" s="4"/>
      <c r="J65" s="4"/>
      <c r="K65" s="4"/>
      <c r="L65" s="13"/>
      <c r="O65"/>
      <c r="P65"/>
      <c r="Q65"/>
    </row>
    <row r="66" spans="1:17" s="1" customFormat="1" ht="14.25" customHeight="1" x14ac:dyDescent="0.25">
      <c r="A66" s="2"/>
      <c r="B66" s="3"/>
      <c r="C66" s="4"/>
      <c r="D66" s="4"/>
      <c r="E66" s="4"/>
      <c r="F66" s="4"/>
      <c r="G66" s="4"/>
      <c r="H66" s="4"/>
      <c r="I66" s="4"/>
      <c r="J66" s="4"/>
      <c r="K66" s="4"/>
      <c r="L66" s="13"/>
      <c r="O66"/>
      <c r="P66"/>
      <c r="Q66"/>
    </row>
    <row r="67" spans="1:17" s="1" customFormat="1" ht="14.25" customHeight="1" x14ac:dyDescent="0.25">
      <c r="A67" s="2"/>
      <c r="B67" s="3"/>
      <c r="C67" s="4"/>
      <c r="D67" s="4"/>
      <c r="E67" s="4"/>
      <c r="F67" s="4"/>
      <c r="G67" s="4"/>
      <c r="H67" s="4"/>
      <c r="I67" s="4"/>
      <c r="J67" s="4"/>
      <c r="K67" s="4"/>
      <c r="L67" s="13"/>
      <c r="O67"/>
      <c r="P67"/>
      <c r="Q67"/>
    </row>
    <row r="68" spans="1:17" s="1" customFormat="1" ht="14.25" customHeight="1" x14ac:dyDescent="0.25">
      <c r="A68" s="2"/>
      <c r="B68" s="3"/>
      <c r="C68" s="4"/>
      <c r="D68" s="4"/>
      <c r="E68" s="4"/>
      <c r="F68" s="4"/>
      <c r="G68" s="4"/>
      <c r="H68" s="4"/>
      <c r="I68" s="4"/>
      <c r="J68" s="4"/>
      <c r="K68" s="4"/>
      <c r="L68" s="13"/>
      <c r="O68"/>
      <c r="P68"/>
      <c r="Q68"/>
    </row>
    <row r="69" spans="1:17" s="1" customFormat="1" ht="14.25" customHeight="1" x14ac:dyDescent="0.25">
      <c r="A69" s="2"/>
      <c r="B69" s="3"/>
      <c r="C69" s="4"/>
      <c r="D69" s="4"/>
      <c r="E69" s="4"/>
      <c r="F69" s="4"/>
      <c r="G69" s="4"/>
      <c r="H69" s="4"/>
      <c r="I69" s="4"/>
      <c r="J69" s="4"/>
      <c r="K69" s="4"/>
      <c r="L69" s="13"/>
      <c r="O69"/>
      <c r="P69"/>
      <c r="Q69"/>
    </row>
    <row r="70" spans="1:17" s="1" customFormat="1" ht="14.25" customHeight="1" x14ac:dyDescent="0.25">
      <c r="A70" s="2"/>
      <c r="B70" s="3"/>
      <c r="C70" s="4"/>
      <c r="D70" s="4"/>
      <c r="E70" s="4"/>
      <c r="F70" s="4"/>
      <c r="G70" s="4"/>
      <c r="H70" s="4"/>
      <c r="I70" s="4"/>
      <c r="J70" s="4"/>
      <c r="K70" s="4"/>
      <c r="L70" s="13"/>
      <c r="O70"/>
      <c r="P70"/>
      <c r="Q70"/>
    </row>
    <row r="71" spans="1:17" s="1" customFormat="1" ht="14.25" customHeight="1" x14ac:dyDescent="0.25">
      <c r="A71" s="2"/>
      <c r="B71" s="3"/>
      <c r="C71" s="4"/>
      <c r="D71" s="4"/>
      <c r="E71" s="4"/>
      <c r="F71" s="4"/>
      <c r="G71" s="4"/>
      <c r="H71" s="4"/>
      <c r="I71" s="4"/>
      <c r="J71" s="4"/>
      <c r="K71" s="4"/>
      <c r="L71" s="13"/>
      <c r="O71"/>
      <c r="P71"/>
      <c r="Q71"/>
    </row>
    <row r="72" spans="1:17" s="1" customFormat="1" ht="14.25" customHeight="1" x14ac:dyDescent="0.25">
      <c r="A72" s="2"/>
      <c r="B72" s="3"/>
      <c r="C72" s="4"/>
      <c r="D72" s="4"/>
      <c r="E72" s="4"/>
      <c r="F72" s="4"/>
      <c r="G72" s="4"/>
      <c r="H72" s="4"/>
      <c r="I72" s="4"/>
      <c r="J72" s="4"/>
      <c r="K72" s="4"/>
      <c r="L72" s="13"/>
      <c r="O72"/>
      <c r="P72"/>
      <c r="Q72"/>
    </row>
    <row r="73" spans="1:17" s="1" customFormat="1" ht="14.25" customHeight="1" x14ac:dyDescent="0.25">
      <c r="A73" s="2"/>
      <c r="B73" s="3"/>
      <c r="C73" s="4"/>
      <c r="D73" s="4"/>
      <c r="E73" s="4"/>
      <c r="F73" s="4"/>
      <c r="G73" s="4"/>
      <c r="H73" s="4"/>
      <c r="I73" s="4"/>
      <c r="J73" s="4"/>
      <c r="K73" s="4"/>
      <c r="L73" s="13"/>
      <c r="O73"/>
      <c r="P73"/>
      <c r="Q73"/>
    </row>
    <row r="74" spans="1:17" s="1" customFormat="1" ht="14.25" customHeight="1" x14ac:dyDescent="0.25">
      <c r="A74" s="2"/>
      <c r="B74" s="3"/>
      <c r="C74" s="4"/>
      <c r="D74" s="4"/>
      <c r="E74" s="4"/>
      <c r="F74" s="4"/>
      <c r="G74" s="4"/>
      <c r="H74" s="4"/>
      <c r="I74" s="4"/>
      <c r="J74" s="4"/>
      <c r="K74" s="4"/>
      <c r="L74" s="13"/>
      <c r="O74"/>
      <c r="P74"/>
      <c r="Q74"/>
    </row>
    <row r="75" spans="1:17" s="1" customFormat="1" ht="14.25" customHeight="1" x14ac:dyDescent="0.25">
      <c r="A75" s="2"/>
      <c r="B75" s="3"/>
      <c r="C75" s="4"/>
      <c r="D75" s="4"/>
      <c r="E75" s="4"/>
      <c r="F75" s="4"/>
      <c r="G75" s="4"/>
      <c r="H75" s="4"/>
      <c r="I75" s="4"/>
      <c r="J75" s="4"/>
      <c r="K75" s="4"/>
      <c r="L75" s="13"/>
      <c r="O75"/>
      <c r="P75"/>
      <c r="Q75"/>
    </row>
    <row r="76" spans="1:17" s="1" customFormat="1" ht="14.25" customHeight="1" x14ac:dyDescent="0.25">
      <c r="A76" s="2"/>
      <c r="B76" s="3"/>
      <c r="C76" s="4"/>
      <c r="D76" s="4"/>
      <c r="E76" s="4"/>
      <c r="F76" s="4"/>
      <c r="G76" s="4"/>
      <c r="H76" s="4"/>
      <c r="I76" s="4"/>
      <c r="J76" s="4"/>
      <c r="K76" s="4"/>
      <c r="L76" s="13"/>
      <c r="O76"/>
      <c r="P76"/>
      <c r="Q76"/>
    </row>
    <row r="77" spans="1:17" s="1" customFormat="1" ht="14.25" customHeight="1" x14ac:dyDescent="0.25">
      <c r="A77" s="2"/>
      <c r="B77" s="3"/>
      <c r="C77" s="4"/>
      <c r="D77" s="4"/>
      <c r="E77" s="4"/>
      <c r="F77" s="4"/>
      <c r="G77" s="4"/>
      <c r="H77" s="4"/>
      <c r="I77" s="4"/>
      <c r="J77" s="4"/>
      <c r="K77" s="4"/>
      <c r="L77" s="13"/>
      <c r="O77"/>
      <c r="P77"/>
      <c r="Q77"/>
    </row>
    <row r="78" spans="1:17" s="1" customFormat="1" ht="14.25" customHeight="1" x14ac:dyDescent="0.25">
      <c r="A78" s="2"/>
      <c r="B78" s="3"/>
      <c r="C78" s="4"/>
      <c r="D78" s="4"/>
      <c r="E78" s="4"/>
      <c r="F78" s="4"/>
      <c r="G78" s="4"/>
      <c r="H78" s="4"/>
      <c r="I78" s="4"/>
      <c r="J78" s="4"/>
      <c r="K78" s="4"/>
      <c r="L78" s="13"/>
      <c r="O78"/>
      <c r="P78"/>
      <c r="Q78"/>
    </row>
    <row r="79" spans="1:17" s="1" customFormat="1" ht="14.25" customHeight="1" x14ac:dyDescent="0.25">
      <c r="A79" s="2"/>
      <c r="B79" s="3"/>
      <c r="C79" s="4"/>
      <c r="D79" s="4"/>
      <c r="E79" s="4"/>
      <c r="F79" s="4"/>
      <c r="G79" s="4"/>
      <c r="H79" s="4"/>
      <c r="I79" s="4"/>
      <c r="J79" s="4"/>
      <c r="K79" s="4"/>
      <c r="L79" s="13"/>
      <c r="O79"/>
      <c r="P79"/>
      <c r="Q79"/>
    </row>
    <row r="80" spans="1:17" s="1" customFormat="1" ht="14.25" customHeight="1" x14ac:dyDescent="0.25">
      <c r="A80" s="2"/>
      <c r="B80" s="3"/>
      <c r="C80" s="4"/>
      <c r="D80" s="4"/>
      <c r="E80" s="4"/>
      <c r="F80" s="4"/>
      <c r="G80" s="4"/>
      <c r="H80" s="4"/>
      <c r="I80" s="4"/>
      <c r="J80" s="4"/>
      <c r="K80" s="4"/>
      <c r="L80" s="13"/>
      <c r="O80"/>
      <c r="P80"/>
      <c r="Q80"/>
    </row>
    <row r="81" spans="1:17" s="1" customFormat="1" ht="14.25" customHeight="1" x14ac:dyDescent="0.25">
      <c r="A81" s="2"/>
      <c r="B81" s="3"/>
      <c r="C81" s="4"/>
      <c r="D81" s="4"/>
      <c r="E81" s="4"/>
      <c r="F81" s="4"/>
      <c r="G81" s="4"/>
      <c r="H81" s="4"/>
      <c r="I81" s="4"/>
      <c r="J81" s="4"/>
      <c r="K81" s="4"/>
      <c r="L81" s="13"/>
      <c r="O81"/>
      <c r="P81"/>
      <c r="Q81"/>
    </row>
    <row r="82" spans="1:17" s="1" customFormat="1" ht="14.25" customHeight="1" x14ac:dyDescent="0.25">
      <c r="A82" s="2"/>
      <c r="B82" s="3"/>
      <c r="C82" s="4"/>
      <c r="D82" s="4"/>
      <c r="E82" s="4"/>
      <c r="F82" s="4"/>
      <c r="G82" s="4"/>
      <c r="H82" s="4"/>
      <c r="I82" s="4"/>
      <c r="J82" s="4"/>
      <c r="K82" s="4"/>
      <c r="L82" s="13"/>
      <c r="O82"/>
      <c r="P82"/>
      <c r="Q82"/>
    </row>
    <row r="83" spans="1:17" s="1" customFormat="1" ht="14.25" customHeight="1" x14ac:dyDescent="0.25">
      <c r="A83" s="2"/>
      <c r="B83" s="3"/>
      <c r="C83" s="4"/>
      <c r="D83" s="4"/>
      <c r="E83" s="4"/>
      <c r="F83" s="4"/>
      <c r="G83" s="4"/>
      <c r="H83" s="4"/>
      <c r="I83" s="4"/>
      <c r="J83" s="4"/>
      <c r="K83" s="4"/>
      <c r="L83" s="13"/>
      <c r="O83"/>
      <c r="P83"/>
      <c r="Q83"/>
    </row>
    <row r="84" spans="1:17" s="1" customFormat="1" ht="14.25" customHeight="1" x14ac:dyDescent="0.25">
      <c r="A84" s="2"/>
      <c r="B84" s="3"/>
      <c r="C84" s="4"/>
      <c r="D84" s="4"/>
      <c r="E84" s="4"/>
      <c r="F84" s="4"/>
      <c r="G84" s="4"/>
      <c r="H84" s="4"/>
      <c r="I84" s="4"/>
      <c r="J84" s="4"/>
      <c r="K84" s="4"/>
      <c r="L84" s="13"/>
      <c r="O84"/>
      <c r="P84"/>
      <c r="Q84"/>
    </row>
    <row r="85" spans="1:17" s="1" customFormat="1" ht="14.25" customHeight="1" x14ac:dyDescent="0.25">
      <c r="A85" s="2"/>
      <c r="B85" s="3"/>
      <c r="C85" s="4"/>
      <c r="D85" s="4"/>
      <c r="E85" s="4"/>
      <c r="F85" s="4"/>
      <c r="G85" s="4"/>
      <c r="H85" s="4"/>
      <c r="I85" s="4"/>
      <c r="J85" s="4"/>
      <c r="K85" s="4"/>
      <c r="L85" s="13"/>
      <c r="O85"/>
      <c r="P85"/>
      <c r="Q85"/>
    </row>
    <row r="86" spans="1:17" s="1" customFormat="1" ht="14.25" customHeight="1" x14ac:dyDescent="0.25">
      <c r="A86" s="2"/>
      <c r="B86" s="3"/>
      <c r="C86" s="4"/>
      <c r="D86" s="4"/>
      <c r="E86" s="4"/>
      <c r="F86" s="4"/>
      <c r="G86" s="4"/>
      <c r="H86" s="4"/>
      <c r="I86" s="4"/>
      <c r="J86" s="4"/>
      <c r="K86" s="4"/>
      <c r="L86" s="13"/>
      <c r="O86"/>
      <c r="P86"/>
      <c r="Q86"/>
    </row>
    <row r="87" spans="1:17" s="1" customFormat="1" ht="14.25" customHeight="1" x14ac:dyDescent="0.25">
      <c r="A87" s="2"/>
      <c r="B87" s="3"/>
      <c r="C87" s="4"/>
      <c r="D87" s="4"/>
      <c r="E87" s="4"/>
      <c r="F87" s="4"/>
      <c r="G87" s="4"/>
      <c r="H87" s="4"/>
      <c r="I87" s="4"/>
      <c r="J87" s="4"/>
      <c r="K87" s="4"/>
      <c r="L87" s="13"/>
      <c r="O87"/>
      <c r="P87"/>
      <c r="Q87"/>
    </row>
    <row r="88" spans="1:17" s="1" customFormat="1" ht="14.25" customHeight="1" x14ac:dyDescent="0.25">
      <c r="A88" s="2"/>
      <c r="B88" s="3"/>
      <c r="C88" s="4"/>
      <c r="D88" s="4"/>
      <c r="E88" s="4"/>
      <c r="F88" s="4"/>
      <c r="G88" s="4"/>
      <c r="H88" s="4"/>
      <c r="I88" s="4"/>
      <c r="J88" s="4"/>
      <c r="K88" s="4"/>
      <c r="L88" s="13"/>
      <c r="O88"/>
      <c r="P88"/>
      <c r="Q88"/>
    </row>
    <row r="89" spans="1:17" s="1" customFormat="1" ht="14.25" customHeight="1" x14ac:dyDescent="0.25">
      <c r="A89" s="2"/>
      <c r="B89" s="3"/>
      <c r="C89" s="4"/>
      <c r="D89" s="4"/>
      <c r="E89" s="4"/>
      <c r="F89" s="4"/>
      <c r="G89" s="4"/>
      <c r="H89" s="4"/>
      <c r="I89" s="4"/>
      <c r="J89" s="4"/>
      <c r="K89" s="4"/>
      <c r="L89" s="13"/>
      <c r="O89"/>
      <c r="P89"/>
      <c r="Q89"/>
    </row>
    <row r="90" spans="1:17" s="1" customFormat="1" ht="14.25" customHeight="1" x14ac:dyDescent="0.25">
      <c r="A90" s="2"/>
      <c r="B90" s="3"/>
      <c r="C90" s="4"/>
      <c r="D90" s="4"/>
      <c r="E90" s="4"/>
      <c r="F90" s="4"/>
      <c r="G90" s="4"/>
      <c r="H90" s="4"/>
      <c r="I90" s="4"/>
      <c r="J90" s="4"/>
      <c r="K90" s="4"/>
      <c r="L90" s="13"/>
      <c r="O90"/>
      <c r="P90"/>
      <c r="Q90"/>
    </row>
    <row r="91" spans="1:17" s="1" customFormat="1" ht="14.25" customHeight="1" x14ac:dyDescent="0.25">
      <c r="A91" s="2"/>
      <c r="B91" s="3"/>
      <c r="C91" s="4"/>
      <c r="D91" s="4"/>
      <c r="E91" s="4"/>
      <c r="F91" s="4"/>
      <c r="G91" s="4"/>
      <c r="H91" s="4"/>
      <c r="I91" s="4"/>
      <c r="J91" s="4"/>
      <c r="K91" s="4"/>
      <c r="L91" s="13"/>
      <c r="O91"/>
      <c r="P91"/>
      <c r="Q91"/>
    </row>
    <row r="92" spans="1:17" s="1" customFormat="1" ht="14.25" customHeight="1" x14ac:dyDescent="0.25">
      <c r="A92" s="2"/>
      <c r="B92" s="3"/>
      <c r="C92" s="4"/>
      <c r="D92" s="4"/>
      <c r="E92" s="4"/>
      <c r="F92" s="4"/>
      <c r="G92" s="4"/>
      <c r="H92" s="4"/>
      <c r="I92" s="4"/>
      <c r="J92" s="4"/>
      <c r="K92" s="4"/>
      <c r="L92" s="13"/>
      <c r="O92"/>
      <c r="P92"/>
      <c r="Q92"/>
    </row>
    <row r="93" spans="1:17" s="1" customFormat="1" ht="14.25" customHeight="1" x14ac:dyDescent="0.25">
      <c r="A93" s="2"/>
      <c r="B93" s="3"/>
      <c r="C93" s="4"/>
      <c r="D93" s="4"/>
      <c r="E93" s="4"/>
      <c r="F93" s="4"/>
      <c r="G93" s="4"/>
      <c r="H93" s="4"/>
      <c r="I93" s="4"/>
      <c r="J93" s="4"/>
      <c r="K93" s="4"/>
      <c r="L93" s="13"/>
      <c r="O93"/>
      <c r="P93"/>
      <c r="Q93"/>
    </row>
    <row r="94" spans="1:17" s="1" customFormat="1" ht="14.25" customHeight="1" x14ac:dyDescent="0.25">
      <c r="A94" s="2"/>
      <c r="B94" s="3"/>
      <c r="C94" s="4"/>
      <c r="D94" s="4"/>
      <c r="E94" s="4"/>
      <c r="F94" s="4"/>
      <c r="G94" s="4"/>
      <c r="H94" s="4"/>
      <c r="I94" s="4"/>
      <c r="J94" s="4"/>
      <c r="K94" s="4"/>
      <c r="L94" s="13"/>
      <c r="O94"/>
      <c r="P94"/>
      <c r="Q94"/>
    </row>
    <row r="95" spans="1:17" s="1" customFormat="1" ht="14.25" customHeight="1" x14ac:dyDescent="0.25">
      <c r="A95" s="2"/>
      <c r="B95" s="3"/>
      <c r="C95" s="4"/>
      <c r="D95" s="4"/>
      <c r="E95" s="4"/>
      <c r="F95" s="4"/>
      <c r="G95" s="4"/>
      <c r="H95" s="4"/>
      <c r="I95" s="4"/>
      <c r="J95" s="4"/>
      <c r="K95" s="4"/>
      <c r="L95" s="13"/>
      <c r="O95"/>
      <c r="P95"/>
      <c r="Q95"/>
    </row>
    <row r="96" spans="1:17" s="1" customFormat="1" ht="14.25" customHeight="1" x14ac:dyDescent="0.25">
      <c r="A96" s="2"/>
      <c r="B96" s="3"/>
      <c r="C96" s="4"/>
      <c r="D96" s="4"/>
      <c r="E96" s="4"/>
      <c r="F96" s="4"/>
      <c r="G96" s="4"/>
      <c r="H96" s="4"/>
      <c r="I96" s="4"/>
      <c r="J96" s="4"/>
      <c r="K96" s="4"/>
      <c r="L96" s="13"/>
      <c r="O96"/>
      <c r="P96"/>
      <c r="Q96"/>
    </row>
    <row r="97" spans="1:17" s="1" customFormat="1" ht="14.25" customHeight="1" x14ac:dyDescent="0.25">
      <c r="A97" s="2"/>
      <c r="B97" s="3"/>
      <c r="C97" s="4"/>
      <c r="D97" s="4"/>
      <c r="E97" s="4"/>
      <c r="F97" s="4"/>
      <c r="G97" s="4"/>
      <c r="H97" s="4"/>
      <c r="I97" s="4"/>
      <c r="J97" s="4"/>
      <c r="K97" s="4"/>
      <c r="L97" s="13"/>
      <c r="O97"/>
      <c r="P97"/>
      <c r="Q97"/>
    </row>
    <row r="98" spans="1:17" s="1" customFormat="1" ht="14.25" customHeight="1" x14ac:dyDescent="0.25">
      <c r="A98" s="2"/>
      <c r="B98" s="3"/>
      <c r="C98" s="4"/>
      <c r="D98" s="4"/>
      <c r="E98" s="4"/>
      <c r="F98" s="4"/>
      <c r="G98" s="4"/>
      <c r="H98" s="4"/>
      <c r="I98" s="4"/>
      <c r="J98" s="4"/>
      <c r="K98" s="4"/>
      <c r="L98" s="13"/>
      <c r="O98"/>
      <c r="P98"/>
      <c r="Q98"/>
    </row>
    <row r="99" spans="1:17" s="1" customFormat="1" ht="14.25" customHeight="1" x14ac:dyDescent="0.25">
      <c r="A99" s="2"/>
      <c r="B99" s="3"/>
      <c r="C99" s="4"/>
      <c r="D99" s="4"/>
      <c r="E99" s="4"/>
      <c r="F99" s="4"/>
      <c r="G99" s="4"/>
      <c r="H99" s="4"/>
      <c r="I99" s="4"/>
      <c r="J99" s="4"/>
      <c r="K99" s="4"/>
      <c r="L99" s="13"/>
      <c r="O99"/>
      <c r="P99"/>
      <c r="Q99"/>
    </row>
    <row r="100" spans="1:17" s="1" customFormat="1" ht="14.25" customHeight="1" x14ac:dyDescent="0.25">
      <c r="A100" s="2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13"/>
      <c r="O100"/>
      <c r="P100"/>
      <c r="Q100"/>
    </row>
    <row r="101" spans="1:17" s="1" customFormat="1" ht="14.25" customHeight="1" x14ac:dyDescent="0.25">
      <c r="A101" s="2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13"/>
      <c r="O101"/>
      <c r="P101"/>
      <c r="Q101"/>
    </row>
    <row r="102" spans="1:17" s="1" customFormat="1" ht="14.25" customHeight="1" x14ac:dyDescent="0.25">
      <c r="A102" s="2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13"/>
      <c r="O102"/>
      <c r="P102"/>
      <c r="Q102"/>
    </row>
    <row r="103" spans="1:17" s="1" customFormat="1" ht="14.25" customHeight="1" x14ac:dyDescent="0.25">
      <c r="A103" s="2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13"/>
      <c r="O103"/>
      <c r="P103"/>
      <c r="Q103"/>
    </row>
    <row r="104" spans="1:17" s="1" customFormat="1" ht="14.25" customHeight="1" x14ac:dyDescent="0.25">
      <c r="A104" s="2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13"/>
      <c r="O104"/>
      <c r="P104"/>
      <c r="Q104"/>
    </row>
    <row r="105" spans="1:17" s="1" customFormat="1" ht="14.25" customHeight="1" x14ac:dyDescent="0.25">
      <c r="A105" s="2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13"/>
      <c r="O105"/>
      <c r="P105"/>
      <c r="Q105"/>
    </row>
    <row r="106" spans="1:17" s="1" customFormat="1" ht="14.25" customHeight="1" x14ac:dyDescent="0.25">
      <c r="A106" s="2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13"/>
      <c r="O106"/>
      <c r="P106"/>
      <c r="Q106"/>
    </row>
    <row r="107" spans="1:17" s="1" customFormat="1" ht="14.25" customHeight="1" x14ac:dyDescent="0.25">
      <c r="A107" s="2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13"/>
      <c r="O107"/>
      <c r="P107"/>
      <c r="Q107"/>
    </row>
    <row r="108" spans="1:17" s="1" customFormat="1" ht="14.25" customHeight="1" x14ac:dyDescent="0.25">
      <c r="A108" s="2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13"/>
      <c r="O108"/>
      <c r="P108"/>
      <c r="Q108"/>
    </row>
    <row r="109" spans="1:17" s="1" customFormat="1" ht="14.25" customHeight="1" x14ac:dyDescent="0.25">
      <c r="A109" s="2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13"/>
      <c r="O109"/>
      <c r="P109"/>
      <c r="Q109"/>
    </row>
    <row r="110" spans="1:17" s="1" customFormat="1" ht="14.25" customHeight="1" x14ac:dyDescent="0.25">
      <c r="A110" s="2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13"/>
      <c r="O110"/>
      <c r="P110"/>
      <c r="Q110"/>
    </row>
    <row r="111" spans="1:17" s="1" customFormat="1" ht="14.25" customHeight="1" x14ac:dyDescent="0.25">
      <c r="A111" s="2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13"/>
      <c r="O111"/>
      <c r="P111"/>
      <c r="Q111"/>
    </row>
    <row r="112" spans="1:17" s="1" customFormat="1" ht="14.25" customHeight="1" x14ac:dyDescent="0.25">
      <c r="A112" s="2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13"/>
      <c r="O112"/>
      <c r="P112"/>
      <c r="Q112"/>
    </row>
    <row r="113" spans="1:17" s="1" customFormat="1" ht="14.25" customHeight="1" x14ac:dyDescent="0.25">
      <c r="A113" s="2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13"/>
      <c r="O113"/>
      <c r="P113"/>
      <c r="Q113"/>
    </row>
    <row r="114" spans="1:17" s="1" customFormat="1" ht="14.25" customHeight="1" x14ac:dyDescent="0.25">
      <c r="A114" s="2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13"/>
      <c r="O114"/>
      <c r="P114"/>
      <c r="Q114"/>
    </row>
    <row r="115" spans="1:17" s="1" customFormat="1" ht="14.25" customHeight="1" x14ac:dyDescent="0.25">
      <c r="A115" s="2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13"/>
      <c r="O115"/>
      <c r="P115"/>
      <c r="Q115"/>
    </row>
    <row r="116" spans="1:17" s="1" customFormat="1" ht="14.25" customHeight="1" x14ac:dyDescent="0.25">
      <c r="A116" s="2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13"/>
      <c r="O116"/>
      <c r="P116"/>
      <c r="Q116"/>
    </row>
    <row r="117" spans="1:17" s="1" customFormat="1" ht="14.25" customHeight="1" x14ac:dyDescent="0.25">
      <c r="A117" s="2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13"/>
      <c r="O117"/>
      <c r="P117"/>
      <c r="Q117"/>
    </row>
    <row r="118" spans="1:17" s="1" customFormat="1" ht="14.25" customHeight="1" x14ac:dyDescent="0.25">
      <c r="A118" s="2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13"/>
      <c r="O118"/>
      <c r="P118"/>
      <c r="Q118"/>
    </row>
    <row r="119" spans="1:17" s="1" customFormat="1" ht="14.25" customHeight="1" x14ac:dyDescent="0.25">
      <c r="A119" s="2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13"/>
      <c r="O119"/>
      <c r="P119"/>
      <c r="Q119"/>
    </row>
    <row r="120" spans="1:17" s="1" customFormat="1" ht="14.25" customHeight="1" x14ac:dyDescent="0.25">
      <c r="A120" s="2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13"/>
      <c r="O120"/>
      <c r="P120"/>
      <c r="Q120"/>
    </row>
    <row r="121" spans="1:17" s="1" customFormat="1" ht="14.25" customHeight="1" x14ac:dyDescent="0.25">
      <c r="A121" s="2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13"/>
      <c r="O121"/>
      <c r="P121"/>
      <c r="Q121"/>
    </row>
    <row r="122" spans="1:17" s="1" customFormat="1" ht="14.25" customHeight="1" x14ac:dyDescent="0.25">
      <c r="A122" s="2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13"/>
      <c r="O122"/>
      <c r="P122"/>
      <c r="Q122"/>
    </row>
    <row r="123" spans="1:17" s="1" customFormat="1" ht="14.25" customHeight="1" x14ac:dyDescent="0.25">
      <c r="A123" s="2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13"/>
      <c r="O123"/>
      <c r="P123"/>
      <c r="Q123"/>
    </row>
    <row r="124" spans="1:17" s="1" customFormat="1" ht="14.25" customHeight="1" x14ac:dyDescent="0.25">
      <c r="A124" s="2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13"/>
      <c r="O124"/>
      <c r="P124"/>
      <c r="Q124"/>
    </row>
    <row r="125" spans="1:17" s="1" customFormat="1" ht="14.25" customHeight="1" x14ac:dyDescent="0.25">
      <c r="A125" s="2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13"/>
      <c r="O125"/>
      <c r="P125"/>
      <c r="Q125"/>
    </row>
    <row r="126" spans="1:17" s="1" customFormat="1" ht="14.25" customHeight="1" x14ac:dyDescent="0.25">
      <c r="A126" s="2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13"/>
      <c r="O126"/>
      <c r="P126"/>
      <c r="Q126"/>
    </row>
    <row r="127" spans="1:17" s="1" customFormat="1" ht="14.25" customHeight="1" x14ac:dyDescent="0.25">
      <c r="A127" s="2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13"/>
      <c r="O127"/>
      <c r="P127"/>
      <c r="Q127"/>
    </row>
    <row r="128" spans="1:17" s="1" customFormat="1" ht="14.25" customHeight="1" x14ac:dyDescent="0.25">
      <c r="A128" s="2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13"/>
      <c r="O128"/>
      <c r="P128"/>
      <c r="Q128"/>
    </row>
    <row r="129" spans="1:17" s="1" customFormat="1" ht="14.25" customHeight="1" x14ac:dyDescent="0.25">
      <c r="A129" s="2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13"/>
      <c r="O129"/>
      <c r="P129"/>
      <c r="Q129"/>
    </row>
    <row r="130" spans="1:17" s="1" customFormat="1" ht="14.25" customHeight="1" x14ac:dyDescent="0.25">
      <c r="A130" s="2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13"/>
      <c r="O130"/>
      <c r="P130"/>
      <c r="Q130"/>
    </row>
    <row r="131" spans="1:17" s="1" customFormat="1" ht="14.25" customHeight="1" x14ac:dyDescent="0.25">
      <c r="A131" s="2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13"/>
      <c r="O131"/>
      <c r="P131"/>
      <c r="Q131"/>
    </row>
    <row r="132" spans="1:17" s="1" customFormat="1" ht="14.25" customHeight="1" x14ac:dyDescent="0.25">
      <c r="A132" s="2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13"/>
      <c r="O132"/>
      <c r="P132"/>
      <c r="Q132"/>
    </row>
    <row r="133" spans="1:17" s="1" customFormat="1" ht="14.25" customHeight="1" x14ac:dyDescent="0.25">
      <c r="A133" s="2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13"/>
      <c r="O133"/>
      <c r="P133"/>
      <c r="Q133"/>
    </row>
    <row r="134" spans="1:17" s="1" customFormat="1" ht="14.25" customHeight="1" x14ac:dyDescent="0.25">
      <c r="A134" s="2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13"/>
      <c r="O134"/>
      <c r="P134"/>
      <c r="Q134"/>
    </row>
    <row r="135" spans="1:17" s="1" customFormat="1" ht="14.25" customHeight="1" x14ac:dyDescent="0.25">
      <c r="A135" s="2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13"/>
      <c r="O135"/>
      <c r="P135"/>
      <c r="Q135"/>
    </row>
    <row r="136" spans="1:17" s="1" customFormat="1" ht="14.25" customHeight="1" x14ac:dyDescent="0.25">
      <c r="A136" s="2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13"/>
      <c r="O136"/>
      <c r="P136"/>
      <c r="Q136"/>
    </row>
    <row r="137" spans="1:17" s="1" customFormat="1" ht="14.25" customHeight="1" x14ac:dyDescent="0.25">
      <c r="A137" s="2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13"/>
      <c r="O137"/>
      <c r="P137"/>
      <c r="Q137"/>
    </row>
    <row r="138" spans="1:17" s="1" customFormat="1" ht="14.25" customHeight="1" x14ac:dyDescent="0.25">
      <c r="A138" s="2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13"/>
      <c r="O138"/>
      <c r="P138"/>
      <c r="Q138"/>
    </row>
    <row r="139" spans="1:17" s="1" customFormat="1" ht="14.25" customHeight="1" x14ac:dyDescent="0.25">
      <c r="A139" s="2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13"/>
      <c r="O139"/>
      <c r="P139"/>
      <c r="Q139"/>
    </row>
    <row r="140" spans="1:17" s="1" customFormat="1" ht="14.25" customHeight="1" x14ac:dyDescent="0.25">
      <c r="A140" s="2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13"/>
      <c r="O140"/>
      <c r="P140"/>
      <c r="Q140"/>
    </row>
    <row r="141" spans="1:17" s="1" customFormat="1" ht="14.25" customHeight="1" x14ac:dyDescent="0.25">
      <c r="A141" s="2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13"/>
      <c r="O141"/>
      <c r="P141"/>
      <c r="Q141"/>
    </row>
    <row r="142" spans="1:17" s="1" customFormat="1" ht="14.25" customHeight="1" x14ac:dyDescent="0.25">
      <c r="A142" s="2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13"/>
      <c r="O142"/>
      <c r="P142"/>
      <c r="Q142"/>
    </row>
    <row r="143" spans="1:17" s="1" customFormat="1" ht="14.25" customHeight="1" x14ac:dyDescent="0.25">
      <c r="A143" s="2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13"/>
      <c r="O143"/>
      <c r="P143"/>
      <c r="Q143"/>
    </row>
    <row r="144" spans="1:17" s="1" customFormat="1" ht="14.25" customHeight="1" x14ac:dyDescent="0.25">
      <c r="A144" s="2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13"/>
      <c r="O144"/>
      <c r="P144"/>
      <c r="Q144"/>
    </row>
    <row r="145" spans="1:17" s="1" customFormat="1" ht="14.25" customHeight="1" x14ac:dyDescent="0.25">
      <c r="A145" s="2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13"/>
      <c r="O145"/>
      <c r="P145"/>
      <c r="Q145"/>
    </row>
    <row r="146" spans="1:17" s="1" customFormat="1" ht="14.25" customHeight="1" x14ac:dyDescent="0.25">
      <c r="A146" s="2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13"/>
      <c r="O146"/>
      <c r="P146"/>
      <c r="Q146"/>
    </row>
    <row r="147" spans="1:17" s="1" customFormat="1" ht="14.25" customHeight="1" x14ac:dyDescent="0.25">
      <c r="A147" s="2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13"/>
      <c r="O147"/>
      <c r="P147"/>
      <c r="Q147"/>
    </row>
    <row r="148" spans="1:17" s="1" customFormat="1" ht="14.25" customHeight="1" x14ac:dyDescent="0.25">
      <c r="A148" s="2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13"/>
      <c r="O148"/>
      <c r="P148"/>
      <c r="Q148"/>
    </row>
    <row r="149" spans="1:17" s="1" customFormat="1" ht="14.25" customHeight="1" x14ac:dyDescent="0.25">
      <c r="A149" s="2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13"/>
      <c r="O149"/>
      <c r="P149"/>
      <c r="Q149"/>
    </row>
    <row r="150" spans="1:17" s="1" customFormat="1" ht="14.25" customHeight="1" x14ac:dyDescent="0.25">
      <c r="A150" s="2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13"/>
      <c r="O150"/>
      <c r="P150"/>
      <c r="Q150"/>
    </row>
    <row r="151" spans="1:17" s="1" customFormat="1" ht="14.25" customHeight="1" x14ac:dyDescent="0.25">
      <c r="A151" s="2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13"/>
      <c r="O151"/>
      <c r="P151"/>
      <c r="Q151"/>
    </row>
    <row r="152" spans="1:17" s="1" customFormat="1" ht="14.25" customHeight="1" x14ac:dyDescent="0.25">
      <c r="A152" s="2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13"/>
      <c r="O152"/>
      <c r="P152"/>
      <c r="Q152"/>
    </row>
    <row r="153" spans="1:17" s="1" customFormat="1" ht="14.25" customHeight="1" x14ac:dyDescent="0.25">
      <c r="A153" s="2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13"/>
      <c r="O153"/>
      <c r="P153"/>
      <c r="Q153"/>
    </row>
    <row r="154" spans="1:17" s="1" customFormat="1" ht="14.25" customHeight="1" x14ac:dyDescent="0.25">
      <c r="A154" s="2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13"/>
      <c r="O154"/>
      <c r="P154"/>
      <c r="Q154"/>
    </row>
    <row r="155" spans="1:17" s="1" customFormat="1" ht="14.25" customHeight="1" x14ac:dyDescent="0.25">
      <c r="A155" s="2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13"/>
      <c r="O155"/>
      <c r="P155"/>
      <c r="Q155"/>
    </row>
    <row r="156" spans="1:17" s="1" customFormat="1" ht="14.25" customHeight="1" x14ac:dyDescent="0.25">
      <c r="A156" s="2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13"/>
      <c r="O156"/>
      <c r="P156"/>
      <c r="Q156"/>
    </row>
    <row r="157" spans="1:17" s="1" customFormat="1" ht="14.25" customHeight="1" x14ac:dyDescent="0.25">
      <c r="A157" s="2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13"/>
      <c r="O157"/>
      <c r="P157"/>
      <c r="Q157"/>
    </row>
    <row r="158" spans="1:17" s="1" customFormat="1" ht="14.25" customHeight="1" x14ac:dyDescent="0.25">
      <c r="A158" s="2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13"/>
      <c r="O158"/>
      <c r="P158"/>
      <c r="Q158"/>
    </row>
    <row r="159" spans="1:17" s="1" customFormat="1" ht="14.25" customHeight="1" x14ac:dyDescent="0.25">
      <c r="A159" s="2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13"/>
      <c r="O159"/>
      <c r="P159"/>
      <c r="Q159"/>
    </row>
    <row r="160" spans="1:17" s="1" customFormat="1" ht="14.25" customHeight="1" x14ac:dyDescent="0.25">
      <c r="A160" s="2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13"/>
      <c r="O160"/>
      <c r="P160"/>
      <c r="Q160"/>
    </row>
    <row r="161" spans="1:17" s="1" customFormat="1" ht="14.25" customHeight="1" x14ac:dyDescent="0.25">
      <c r="A161" s="2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13"/>
      <c r="O161"/>
      <c r="P161"/>
      <c r="Q161"/>
    </row>
    <row r="162" spans="1:17" s="1" customFormat="1" ht="14.25" customHeight="1" x14ac:dyDescent="0.25">
      <c r="A162" s="2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13"/>
      <c r="O162"/>
      <c r="P162"/>
      <c r="Q162"/>
    </row>
    <row r="163" spans="1:17" s="1" customFormat="1" ht="14.25" customHeight="1" x14ac:dyDescent="0.25">
      <c r="A163" s="2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13"/>
      <c r="O163"/>
      <c r="P163"/>
      <c r="Q163"/>
    </row>
    <row r="164" spans="1:17" s="1" customFormat="1" ht="14.25" customHeight="1" x14ac:dyDescent="0.25">
      <c r="A164" s="2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13"/>
      <c r="O164"/>
      <c r="P164"/>
      <c r="Q164"/>
    </row>
    <row r="165" spans="1:17" s="1" customFormat="1" ht="14.25" customHeight="1" x14ac:dyDescent="0.25">
      <c r="A165" s="2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13"/>
      <c r="O165"/>
      <c r="P165"/>
      <c r="Q165"/>
    </row>
    <row r="166" spans="1:17" s="1" customFormat="1" ht="14.25" customHeight="1" x14ac:dyDescent="0.25">
      <c r="A166" s="2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13"/>
      <c r="O166"/>
      <c r="P166"/>
      <c r="Q166"/>
    </row>
    <row r="167" spans="1:17" s="1" customFormat="1" ht="14.25" customHeight="1" x14ac:dyDescent="0.25">
      <c r="A167" s="2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13"/>
      <c r="O167"/>
      <c r="P167"/>
      <c r="Q167"/>
    </row>
    <row r="168" spans="1:17" s="1" customFormat="1" ht="14.25" customHeight="1" x14ac:dyDescent="0.25">
      <c r="A168" s="2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13"/>
      <c r="O168"/>
      <c r="P168"/>
      <c r="Q168"/>
    </row>
    <row r="169" spans="1:17" s="1" customFormat="1" ht="14.25" customHeight="1" x14ac:dyDescent="0.25">
      <c r="A169" s="2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13"/>
      <c r="O169"/>
      <c r="P169"/>
      <c r="Q169"/>
    </row>
    <row r="170" spans="1:17" s="1" customFormat="1" ht="14.25" customHeight="1" x14ac:dyDescent="0.25">
      <c r="A170" s="2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13"/>
      <c r="O170"/>
      <c r="P170"/>
      <c r="Q170"/>
    </row>
    <row r="171" spans="1:17" s="1" customFormat="1" ht="14.25" customHeight="1" x14ac:dyDescent="0.25">
      <c r="A171" s="2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13"/>
      <c r="O171"/>
      <c r="P171"/>
      <c r="Q171"/>
    </row>
    <row r="172" spans="1:17" s="1" customFormat="1" ht="14.25" customHeight="1" x14ac:dyDescent="0.25">
      <c r="A172" s="2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13"/>
      <c r="O172"/>
      <c r="P172"/>
      <c r="Q172"/>
    </row>
    <row r="173" spans="1:17" s="1" customFormat="1" ht="14.25" customHeight="1" x14ac:dyDescent="0.25">
      <c r="A173" s="2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13"/>
      <c r="O173"/>
      <c r="P173"/>
      <c r="Q173"/>
    </row>
    <row r="174" spans="1:17" s="1" customFormat="1" ht="14.25" customHeight="1" x14ac:dyDescent="0.25">
      <c r="A174" s="2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13"/>
      <c r="O174"/>
      <c r="P174"/>
      <c r="Q174"/>
    </row>
    <row r="175" spans="1:17" s="1" customFormat="1" ht="14.25" customHeight="1" x14ac:dyDescent="0.25">
      <c r="A175" s="2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13"/>
      <c r="O175"/>
      <c r="P175"/>
      <c r="Q175"/>
    </row>
    <row r="176" spans="1:17" s="1" customFormat="1" ht="14.25" customHeight="1" x14ac:dyDescent="0.25">
      <c r="A176" s="2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13"/>
      <c r="O176"/>
      <c r="P176"/>
      <c r="Q176"/>
    </row>
    <row r="177" spans="1:17" s="1" customFormat="1" ht="14.25" customHeight="1" x14ac:dyDescent="0.25">
      <c r="A177" s="2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13"/>
      <c r="O177"/>
      <c r="P177"/>
      <c r="Q177"/>
    </row>
    <row r="178" spans="1:17" s="1" customFormat="1" ht="14.25" customHeight="1" x14ac:dyDescent="0.25">
      <c r="A178" s="2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13"/>
      <c r="O178"/>
      <c r="P178"/>
      <c r="Q178"/>
    </row>
    <row r="179" spans="1:17" s="1" customFormat="1" ht="14.25" customHeight="1" x14ac:dyDescent="0.25">
      <c r="A179" s="2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13"/>
      <c r="O179"/>
      <c r="P179"/>
      <c r="Q179"/>
    </row>
    <row r="180" spans="1:17" s="1" customFormat="1" ht="14.25" customHeight="1" x14ac:dyDescent="0.25">
      <c r="A180" s="2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13"/>
      <c r="O180"/>
      <c r="P180"/>
      <c r="Q180"/>
    </row>
    <row r="181" spans="1:17" s="1" customFormat="1" ht="14.25" customHeight="1" x14ac:dyDescent="0.25">
      <c r="A181" s="2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13"/>
      <c r="O181"/>
      <c r="P181"/>
      <c r="Q181"/>
    </row>
    <row r="182" spans="1:17" s="1" customFormat="1" ht="14.25" customHeight="1" x14ac:dyDescent="0.25">
      <c r="A182" s="2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13"/>
      <c r="O182"/>
      <c r="P182"/>
      <c r="Q182"/>
    </row>
    <row r="183" spans="1:17" s="1" customFormat="1" ht="14.25" customHeight="1" x14ac:dyDescent="0.25">
      <c r="A183" s="2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13"/>
      <c r="O183"/>
      <c r="P183"/>
      <c r="Q183"/>
    </row>
    <row r="184" spans="1:17" s="1" customFormat="1" ht="14.25" customHeight="1" x14ac:dyDescent="0.25">
      <c r="A184" s="2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13"/>
      <c r="O184"/>
      <c r="P184"/>
      <c r="Q184"/>
    </row>
    <row r="185" spans="1:17" s="1" customFormat="1" ht="14.25" customHeight="1" x14ac:dyDescent="0.25">
      <c r="A185" s="2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13"/>
      <c r="O185"/>
      <c r="P185"/>
      <c r="Q185"/>
    </row>
    <row r="186" spans="1:17" s="1" customFormat="1" ht="14.25" customHeight="1" x14ac:dyDescent="0.25">
      <c r="A186" s="2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13"/>
      <c r="O186"/>
      <c r="P186"/>
      <c r="Q186"/>
    </row>
    <row r="187" spans="1:17" s="1" customFormat="1" ht="14.25" customHeight="1" x14ac:dyDescent="0.25">
      <c r="A187" s="2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13"/>
      <c r="O187"/>
      <c r="P187"/>
      <c r="Q187"/>
    </row>
    <row r="188" spans="1:17" s="1" customFormat="1" ht="14.25" customHeight="1" x14ac:dyDescent="0.25">
      <c r="A188" s="2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13"/>
      <c r="O188"/>
      <c r="P188"/>
      <c r="Q188"/>
    </row>
    <row r="189" spans="1:17" s="1" customFormat="1" ht="14.25" customHeight="1" x14ac:dyDescent="0.25">
      <c r="A189" s="2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13"/>
      <c r="O189"/>
      <c r="P189"/>
      <c r="Q189"/>
    </row>
    <row r="190" spans="1:17" s="1" customFormat="1" ht="14.25" customHeight="1" x14ac:dyDescent="0.25">
      <c r="A190" s="2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13"/>
      <c r="O190"/>
      <c r="P190"/>
      <c r="Q190"/>
    </row>
    <row r="191" spans="1:17" s="1" customFormat="1" ht="14.25" customHeight="1" x14ac:dyDescent="0.25">
      <c r="A191" s="2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13"/>
      <c r="O191"/>
      <c r="P191"/>
      <c r="Q191"/>
    </row>
    <row r="192" spans="1:17" s="1" customFormat="1" ht="14.25" customHeight="1" x14ac:dyDescent="0.25">
      <c r="A192" s="2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13"/>
      <c r="O192"/>
      <c r="P192"/>
      <c r="Q192"/>
    </row>
    <row r="193" spans="1:17" s="1" customFormat="1" ht="14.25" customHeight="1" x14ac:dyDescent="0.25">
      <c r="A193" s="2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13"/>
      <c r="O193"/>
      <c r="P193"/>
      <c r="Q193"/>
    </row>
    <row r="194" spans="1:17" s="1" customFormat="1" ht="14.25" customHeight="1" x14ac:dyDescent="0.25">
      <c r="A194" s="2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13"/>
      <c r="O194"/>
      <c r="P194"/>
      <c r="Q194"/>
    </row>
    <row r="195" spans="1:17" s="1" customFormat="1" ht="14.25" customHeight="1" x14ac:dyDescent="0.25">
      <c r="A195" s="2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13"/>
      <c r="O195"/>
      <c r="P195"/>
      <c r="Q195"/>
    </row>
    <row r="196" spans="1:17" s="1" customFormat="1" ht="14.25" customHeight="1" x14ac:dyDescent="0.25">
      <c r="A196" s="2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13"/>
      <c r="O196"/>
      <c r="P196"/>
      <c r="Q196"/>
    </row>
    <row r="197" spans="1:17" s="1" customFormat="1" ht="14.25" customHeight="1" x14ac:dyDescent="0.25">
      <c r="A197" s="2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13"/>
      <c r="O197"/>
      <c r="P197"/>
      <c r="Q197"/>
    </row>
    <row r="198" spans="1:17" s="1" customFormat="1" ht="14.25" customHeight="1" x14ac:dyDescent="0.25">
      <c r="A198" s="2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13"/>
      <c r="O198"/>
      <c r="P198"/>
      <c r="Q198"/>
    </row>
    <row r="199" spans="1:17" s="1" customFormat="1" ht="14.25" customHeight="1" x14ac:dyDescent="0.25">
      <c r="A199" s="2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13"/>
      <c r="O199"/>
      <c r="P199"/>
      <c r="Q199"/>
    </row>
    <row r="200" spans="1:17" s="1" customFormat="1" ht="14.25" customHeight="1" x14ac:dyDescent="0.25">
      <c r="A200" s="2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13"/>
      <c r="O200"/>
      <c r="P200"/>
      <c r="Q200"/>
    </row>
    <row r="201" spans="1:17" s="1" customFormat="1" ht="14.25" customHeight="1" x14ac:dyDescent="0.25">
      <c r="A201" s="2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13"/>
      <c r="O201"/>
      <c r="P201"/>
      <c r="Q201"/>
    </row>
    <row r="202" spans="1:17" s="1" customFormat="1" ht="14.25" customHeight="1" x14ac:dyDescent="0.25">
      <c r="A202" s="2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13"/>
      <c r="O202"/>
      <c r="P202"/>
      <c r="Q202"/>
    </row>
    <row r="203" spans="1:17" s="1" customFormat="1" ht="14.25" customHeight="1" x14ac:dyDescent="0.25">
      <c r="A203" s="2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13"/>
      <c r="O203"/>
      <c r="P203"/>
      <c r="Q203"/>
    </row>
    <row r="204" spans="1:17" s="1" customFormat="1" ht="14.25" customHeight="1" x14ac:dyDescent="0.25">
      <c r="A204" s="2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13"/>
      <c r="O204"/>
      <c r="P204"/>
      <c r="Q204"/>
    </row>
    <row r="205" spans="1:17" s="1" customFormat="1" ht="14.25" customHeight="1" x14ac:dyDescent="0.25">
      <c r="A205" s="2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13"/>
      <c r="O205"/>
      <c r="P205"/>
      <c r="Q205"/>
    </row>
    <row r="206" spans="1:17" s="1" customFormat="1" ht="14.25" customHeight="1" x14ac:dyDescent="0.25">
      <c r="A206" s="2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13"/>
      <c r="O206"/>
      <c r="P206"/>
      <c r="Q206"/>
    </row>
    <row r="207" spans="1:17" s="1" customFormat="1" ht="14.25" customHeight="1" x14ac:dyDescent="0.25">
      <c r="A207" s="2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13"/>
      <c r="O207"/>
      <c r="P207"/>
      <c r="Q207"/>
    </row>
    <row r="208" spans="1:17" s="1" customFormat="1" ht="14.25" customHeight="1" x14ac:dyDescent="0.25">
      <c r="A208" s="2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13"/>
      <c r="O208"/>
      <c r="P208"/>
      <c r="Q208"/>
    </row>
    <row r="209" spans="1:17" s="1" customFormat="1" ht="14.25" customHeight="1" x14ac:dyDescent="0.25">
      <c r="A209" s="2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13"/>
      <c r="O209"/>
      <c r="P209"/>
      <c r="Q209"/>
    </row>
    <row r="210" spans="1:17" s="1" customFormat="1" ht="14.25" customHeight="1" x14ac:dyDescent="0.25">
      <c r="A210" s="2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13"/>
      <c r="O210"/>
      <c r="P210"/>
      <c r="Q210"/>
    </row>
    <row r="211" spans="1:17" s="1" customFormat="1" ht="14.25" customHeight="1" x14ac:dyDescent="0.25">
      <c r="A211" s="2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13"/>
      <c r="O211"/>
      <c r="P211"/>
      <c r="Q211"/>
    </row>
    <row r="212" spans="1:17" s="1" customFormat="1" ht="14.25" customHeight="1" x14ac:dyDescent="0.25">
      <c r="A212" s="2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13"/>
      <c r="O212"/>
      <c r="P212"/>
      <c r="Q212"/>
    </row>
    <row r="213" spans="1:17" s="1" customFormat="1" ht="14.25" customHeight="1" x14ac:dyDescent="0.25">
      <c r="A213" s="2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13"/>
      <c r="O213"/>
      <c r="P213"/>
      <c r="Q213"/>
    </row>
    <row r="214" spans="1:17" s="1" customFormat="1" ht="14.25" customHeight="1" x14ac:dyDescent="0.25">
      <c r="A214" s="2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13"/>
      <c r="O214"/>
      <c r="P214"/>
      <c r="Q214"/>
    </row>
    <row r="215" spans="1:17" s="1" customFormat="1" ht="14.25" customHeight="1" x14ac:dyDescent="0.25">
      <c r="A215" s="2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13"/>
      <c r="O215"/>
      <c r="P215"/>
      <c r="Q215"/>
    </row>
    <row r="216" spans="1:17" s="1" customFormat="1" ht="14.25" customHeight="1" x14ac:dyDescent="0.25">
      <c r="A216" s="2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13"/>
      <c r="O216"/>
      <c r="P216"/>
      <c r="Q216"/>
    </row>
    <row r="217" spans="1:17" s="1" customFormat="1" ht="14.25" customHeight="1" x14ac:dyDescent="0.25">
      <c r="A217" s="2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13"/>
      <c r="O217"/>
      <c r="P217"/>
      <c r="Q217"/>
    </row>
    <row r="218" spans="1:17" s="1" customFormat="1" ht="14.25" customHeight="1" x14ac:dyDescent="0.25">
      <c r="A218" s="2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13"/>
      <c r="O218"/>
      <c r="P218"/>
      <c r="Q218"/>
    </row>
    <row r="219" spans="1:17" s="1" customFormat="1" ht="14.25" customHeight="1" x14ac:dyDescent="0.25">
      <c r="A219" s="2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13"/>
      <c r="O219"/>
      <c r="P219"/>
      <c r="Q219"/>
    </row>
    <row r="220" spans="1:17" s="1" customFormat="1" ht="14.25" customHeight="1" x14ac:dyDescent="0.25">
      <c r="A220" s="2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13"/>
      <c r="O220"/>
      <c r="P220"/>
      <c r="Q220"/>
    </row>
    <row r="221" spans="1:17" s="1" customFormat="1" ht="14.25" customHeight="1" x14ac:dyDescent="0.25">
      <c r="A221" s="2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13"/>
      <c r="O221"/>
      <c r="P221"/>
      <c r="Q221"/>
    </row>
    <row r="222" spans="1:17" s="1" customFormat="1" ht="14.25" customHeight="1" x14ac:dyDescent="0.25">
      <c r="A222" s="2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13"/>
      <c r="O222"/>
      <c r="P222"/>
      <c r="Q222"/>
    </row>
    <row r="223" spans="1:17" s="1" customFormat="1" ht="14.25" customHeight="1" x14ac:dyDescent="0.25">
      <c r="A223" s="2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13"/>
      <c r="O223"/>
      <c r="P223"/>
      <c r="Q223"/>
    </row>
    <row r="224" spans="1:17" s="1" customFormat="1" ht="14.25" customHeight="1" x14ac:dyDescent="0.25">
      <c r="A224" s="2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13"/>
      <c r="O224"/>
      <c r="P224"/>
      <c r="Q224"/>
    </row>
    <row r="225" spans="1:17" s="1" customFormat="1" ht="14.25" customHeight="1" x14ac:dyDescent="0.25">
      <c r="A225" s="2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13"/>
      <c r="O225"/>
      <c r="P225"/>
      <c r="Q225"/>
    </row>
    <row r="226" spans="1:17" s="1" customFormat="1" ht="14.25" customHeight="1" x14ac:dyDescent="0.25">
      <c r="A226" s="2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13"/>
      <c r="O226"/>
      <c r="P226"/>
      <c r="Q226"/>
    </row>
    <row r="227" spans="1:17" s="1" customFormat="1" ht="14.25" customHeight="1" x14ac:dyDescent="0.25">
      <c r="A227" s="2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13"/>
      <c r="O227"/>
      <c r="P227"/>
      <c r="Q227"/>
    </row>
    <row r="228" spans="1:17" s="1" customFormat="1" ht="14.25" customHeight="1" x14ac:dyDescent="0.25">
      <c r="A228" s="2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13"/>
      <c r="O228"/>
      <c r="P228"/>
      <c r="Q228"/>
    </row>
    <row r="229" spans="1:17" s="1" customFormat="1" ht="14.25" customHeight="1" x14ac:dyDescent="0.25">
      <c r="A229" s="2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13"/>
      <c r="O229"/>
      <c r="P229"/>
      <c r="Q229"/>
    </row>
    <row r="230" spans="1:17" s="1" customFormat="1" ht="14.25" customHeight="1" x14ac:dyDescent="0.25">
      <c r="A230" s="2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13"/>
      <c r="O230"/>
      <c r="P230"/>
      <c r="Q230"/>
    </row>
    <row r="231" spans="1:17" s="1" customFormat="1" ht="14.25" customHeight="1" x14ac:dyDescent="0.25">
      <c r="A231" s="2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13"/>
      <c r="O231"/>
      <c r="P231"/>
      <c r="Q231"/>
    </row>
    <row r="232" spans="1:17" s="1" customFormat="1" ht="14.25" customHeight="1" x14ac:dyDescent="0.25">
      <c r="A232" s="2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13"/>
      <c r="O232"/>
      <c r="P232"/>
      <c r="Q232"/>
    </row>
    <row r="233" spans="1:17" s="1" customFormat="1" ht="14.25" customHeight="1" x14ac:dyDescent="0.25">
      <c r="A233" s="2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13"/>
      <c r="O233"/>
      <c r="P233"/>
      <c r="Q233"/>
    </row>
    <row r="234" spans="1:17" s="1" customFormat="1" ht="14.25" customHeight="1" x14ac:dyDescent="0.25">
      <c r="A234" s="2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13"/>
      <c r="O234"/>
      <c r="P234"/>
      <c r="Q234"/>
    </row>
    <row r="235" spans="1:17" s="1" customFormat="1" ht="14.25" customHeight="1" x14ac:dyDescent="0.25">
      <c r="A235" s="2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13"/>
      <c r="O235"/>
      <c r="P235"/>
      <c r="Q235"/>
    </row>
    <row r="236" spans="1:17" s="1" customFormat="1" ht="14.25" customHeight="1" x14ac:dyDescent="0.25">
      <c r="A236" s="2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13"/>
      <c r="O236"/>
      <c r="P236"/>
      <c r="Q236"/>
    </row>
    <row r="237" spans="1:17" s="1" customFormat="1" ht="14.25" customHeight="1" x14ac:dyDescent="0.25">
      <c r="A237" s="2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13"/>
      <c r="O237"/>
      <c r="P237"/>
      <c r="Q237"/>
    </row>
    <row r="238" spans="1:17" s="1" customFormat="1" ht="14.25" customHeight="1" x14ac:dyDescent="0.25">
      <c r="A238" s="2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13"/>
      <c r="O238"/>
      <c r="P238"/>
      <c r="Q238"/>
    </row>
    <row r="239" spans="1:17" s="1" customFormat="1" ht="14.25" customHeight="1" x14ac:dyDescent="0.25">
      <c r="A239" s="2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13"/>
      <c r="O239"/>
      <c r="P239"/>
      <c r="Q239"/>
    </row>
    <row r="240" spans="1:17" s="1" customFormat="1" ht="14.25" customHeight="1" x14ac:dyDescent="0.25">
      <c r="A240" s="2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13"/>
      <c r="O240"/>
      <c r="P240"/>
      <c r="Q240"/>
    </row>
    <row r="241" spans="1:17" s="1" customFormat="1" ht="14.25" customHeight="1" x14ac:dyDescent="0.25">
      <c r="A241" s="2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13"/>
      <c r="O241"/>
      <c r="P241"/>
      <c r="Q241"/>
    </row>
    <row r="242" spans="1:17" s="1" customFormat="1" ht="14.25" customHeight="1" x14ac:dyDescent="0.25">
      <c r="A242" s="2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13"/>
      <c r="O242"/>
      <c r="P242"/>
      <c r="Q242"/>
    </row>
    <row r="243" spans="1:17" s="1" customFormat="1" ht="14.25" customHeight="1" x14ac:dyDescent="0.25">
      <c r="A243" s="2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13"/>
      <c r="O243"/>
      <c r="P243"/>
      <c r="Q243"/>
    </row>
    <row r="244" spans="1:17" s="1" customFormat="1" ht="14.25" customHeight="1" x14ac:dyDescent="0.25">
      <c r="A244" s="2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13"/>
      <c r="O244"/>
      <c r="P244"/>
      <c r="Q244"/>
    </row>
    <row r="245" spans="1:17" s="1" customFormat="1" ht="14.25" customHeight="1" x14ac:dyDescent="0.25">
      <c r="A245" s="2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13"/>
      <c r="O245"/>
      <c r="P245"/>
      <c r="Q245"/>
    </row>
    <row r="246" spans="1:17" s="1" customFormat="1" ht="14.25" customHeight="1" x14ac:dyDescent="0.25">
      <c r="A246" s="2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13"/>
      <c r="O246"/>
      <c r="P246"/>
      <c r="Q246"/>
    </row>
    <row r="247" spans="1:17" s="1" customFormat="1" ht="14.25" customHeight="1" x14ac:dyDescent="0.25">
      <c r="A247" s="2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13"/>
      <c r="O247"/>
      <c r="P247"/>
      <c r="Q247"/>
    </row>
    <row r="248" spans="1:17" s="1" customFormat="1" ht="14.25" customHeight="1" x14ac:dyDescent="0.25">
      <c r="A248" s="2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13"/>
      <c r="O248"/>
      <c r="P248"/>
      <c r="Q248"/>
    </row>
    <row r="249" spans="1:17" s="1" customFormat="1" ht="14.25" customHeight="1" x14ac:dyDescent="0.25">
      <c r="A249" s="2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13"/>
      <c r="O249"/>
      <c r="P249"/>
      <c r="Q249"/>
    </row>
    <row r="250" spans="1:17" s="1" customFormat="1" ht="14.25" customHeight="1" x14ac:dyDescent="0.25">
      <c r="A250" s="2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13"/>
      <c r="O250"/>
      <c r="P250"/>
      <c r="Q250"/>
    </row>
    <row r="251" spans="1:17" s="1" customFormat="1" ht="14.25" customHeight="1" x14ac:dyDescent="0.25">
      <c r="A251" s="2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13"/>
      <c r="O251"/>
      <c r="P251"/>
      <c r="Q251"/>
    </row>
    <row r="252" spans="1:17" s="1" customFormat="1" ht="14.25" customHeight="1" x14ac:dyDescent="0.25">
      <c r="A252" s="2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13"/>
      <c r="O252"/>
      <c r="P252"/>
      <c r="Q252"/>
    </row>
    <row r="253" spans="1:17" s="1" customFormat="1" ht="14.25" customHeight="1" x14ac:dyDescent="0.25">
      <c r="A253" s="2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13"/>
      <c r="O253"/>
      <c r="P253"/>
      <c r="Q253"/>
    </row>
    <row r="254" spans="1:17" s="1" customFormat="1" ht="14.25" customHeight="1" x14ac:dyDescent="0.25">
      <c r="A254" s="2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13"/>
      <c r="O254"/>
      <c r="P254"/>
      <c r="Q254"/>
    </row>
    <row r="255" spans="1:17" s="1" customFormat="1" ht="14.25" customHeight="1" x14ac:dyDescent="0.25">
      <c r="A255" s="2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13"/>
      <c r="O255"/>
      <c r="P255"/>
      <c r="Q255"/>
    </row>
    <row r="256" spans="1:17" s="1" customFormat="1" ht="14.25" customHeight="1" x14ac:dyDescent="0.25">
      <c r="A256" s="2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13"/>
      <c r="O256"/>
      <c r="P256"/>
      <c r="Q256"/>
    </row>
    <row r="257" spans="1:17" s="1" customFormat="1" ht="14.25" customHeight="1" x14ac:dyDescent="0.25">
      <c r="A257" s="2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13"/>
      <c r="O257"/>
      <c r="P257"/>
      <c r="Q257"/>
    </row>
    <row r="258" spans="1:17" s="1" customFormat="1" ht="14.25" customHeight="1" x14ac:dyDescent="0.25">
      <c r="A258" s="2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13"/>
      <c r="O258"/>
      <c r="P258"/>
      <c r="Q258"/>
    </row>
    <row r="259" spans="1:17" s="1" customFormat="1" ht="14.25" customHeight="1" x14ac:dyDescent="0.25">
      <c r="A259" s="2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13"/>
      <c r="O259"/>
      <c r="P259"/>
      <c r="Q259"/>
    </row>
    <row r="260" spans="1:17" s="1" customFormat="1" ht="14.25" customHeight="1" x14ac:dyDescent="0.25">
      <c r="A260" s="2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13"/>
      <c r="O260"/>
      <c r="P260"/>
      <c r="Q260"/>
    </row>
    <row r="261" spans="1:17" s="1" customFormat="1" ht="14.25" customHeight="1" x14ac:dyDescent="0.25">
      <c r="A261" s="2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13"/>
      <c r="O261"/>
      <c r="P261"/>
      <c r="Q261"/>
    </row>
    <row r="262" spans="1:17" s="1" customFormat="1" ht="14.25" customHeight="1" x14ac:dyDescent="0.25">
      <c r="A262" s="2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13"/>
      <c r="O262"/>
      <c r="P262"/>
      <c r="Q262"/>
    </row>
    <row r="263" spans="1:17" s="1" customFormat="1" ht="14.25" customHeight="1" x14ac:dyDescent="0.25">
      <c r="A263" s="2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13"/>
      <c r="O263"/>
      <c r="P263"/>
      <c r="Q263"/>
    </row>
    <row r="264" spans="1:17" s="1" customFormat="1" ht="14.25" customHeight="1" x14ac:dyDescent="0.25">
      <c r="A264" s="2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13"/>
      <c r="O264"/>
      <c r="P264"/>
      <c r="Q264"/>
    </row>
    <row r="265" spans="1:17" s="1" customFormat="1" ht="14.25" customHeight="1" x14ac:dyDescent="0.25">
      <c r="A265" s="2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13"/>
      <c r="O265"/>
      <c r="P265"/>
      <c r="Q265"/>
    </row>
    <row r="266" spans="1:17" s="1" customFormat="1" ht="14.25" customHeight="1" x14ac:dyDescent="0.25">
      <c r="A266" s="2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13"/>
      <c r="O266"/>
      <c r="P266"/>
      <c r="Q266"/>
    </row>
    <row r="267" spans="1:17" s="1" customFormat="1" ht="14.25" customHeight="1" x14ac:dyDescent="0.25">
      <c r="A267" s="2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13"/>
      <c r="O267"/>
      <c r="P267"/>
      <c r="Q267"/>
    </row>
    <row r="268" spans="1:17" s="1" customFormat="1" ht="14.25" customHeight="1" x14ac:dyDescent="0.25">
      <c r="A268" s="2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13"/>
      <c r="O268"/>
      <c r="P268"/>
      <c r="Q268"/>
    </row>
    <row r="269" spans="1:17" s="1" customFormat="1" ht="14.25" customHeight="1" x14ac:dyDescent="0.25">
      <c r="A269" s="2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13"/>
      <c r="O269"/>
      <c r="P269"/>
      <c r="Q269"/>
    </row>
    <row r="270" spans="1:17" s="1" customFormat="1" ht="14.25" customHeight="1" x14ac:dyDescent="0.25">
      <c r="A270" s="2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13"/>
      <c r="O270"/>
      <c r="P270"/>
      <c r="Q270"/>
    </row>
    <row r="271" spans="1:17" s="1" customFormat="1" ht="14.25" customHeight="1" x14ac:dyDescent="0.25">
      <c r="A271" s="2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13"/>
      <c r="O271"/>
      <c r="P271"/>
      <c r="Q271"/>
    </row>
    <row r="272" spans="1:17" s="1" customFormat="1" ht="14.25" customHeight="1" x14ac:dyDescent="0.25">
      <c r="A272" s="2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13"/>
      <c r="O272"/>
      <c r="P272"/>
      <c r="Q272"/>
    </row>
    <row r="273" spans="1:17" s="1" customFormat="1" ht="14.25" customHeight="1" x14ac:dyDescent="0.25">
      <c r="A273" s="2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13"/>
      <c r="O273"/>
      <c r="P273"/>
      <c r="Q273"/>
    </row>
    <row r="274" spans="1:17" s="1" customFormat="1" ht="14.25" customHeight="1" x14ac:dyDescent="0.25">
      <c r="A274" s="2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13"/>
      <c r="O274"/>
      <c r="P274"/>
      <c r="Q274"/>
    </row>
    <row r="275" spans="1:17" s="1" customFormat="1" ht="14.25" customHeight="1" x14ac:dyDescent="0.25">
      <c r="A275" s="2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13"/>
      <c r="O275"/>
      <c r="P275"/>
      <c r="Q275"/>
    </row>
    <row r="276" spans="1:17" s="1" customFormat="1" ht="14.25" customHeight="1" x14ac:dyDescent="0.25">
      <c r="A276" s="2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13"/>
      <c r="O276"/>
      <c r="P276"/>
      <c r="Q276"/>
    </row>
    <row r="277" spans="1:17" s="1" customFormat="1" ht="14.25" customHeight="1" x14ac:dyDescent="0.25">
      <c r="A277" s="2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13"/>
      <c r="O277"/>
      <c r="P277"/>
      <c r="Q277"/>
    </row>
    <row r="278" spans="1:17" s="1" customFormat="1" ht="14.25" customHeight="1" x14ac:dyDescent="0.25">
      <c r="A278" s="2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13"/>
      <c r="O278"/>
      <c r="P278"/>
      <c r="Q278"/>
    </row>
    <row r="279" spans="1:17" s="1" customFormat="1" ht="14.25" customHeight="1" x14ac:dyDescent="0.25">
      <c r="A279" s="2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13"/>
      <c r="O279"/>
      <c r="P279"/>
      <c r="Q279"/>
    </row>
    <row r="280" spans="1:17" s="1" customFormat="1" ht="14.25" customHeight="1" x14ac:dyDescent="0.25">
      <c r="A280" s="2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13"/>
      <c r="O280"/>
      <c r="P280"/>
      <c r="Q280"/>
    </row>
    <row r="281" spans="1:17" s="1" customFormat="1" ht="14.25" customHeight="1" x14ac:dyDescent="0.25">
      <c r="A281" s="2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13"/>
      <c r="O281"/>
      <c r="P281"/>
      <c r="Q281"/>
    </row>
    <row r="282" spans="1:17" s="1" customFormat="1" ht="14.25" customHeight="1" x14ac:dyDescent="0.25">
      <c r="A282" s="2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13"/>
      <c r="O282"/>
      <c r="P282"/>
      <c r="Q282"/>
    </row>
    <row r="283" spans="1:17" s="1" customFormat="1" ht="14.25" customHeight="1" x14ac:dyDescent="0.25">
      <c r="A283" s="2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13"/>
      <c r="O283"/>
      <c r="P283"/>
      <c r="Q283"/>
    </row>
    <row r="284" spans="1:17" s="1" customFormat="1" ht="14.25" customHeight="1" x14ac:dyDescent="0.25">
      <c r="A284" s="2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13"/>
      <c r="O284"/>
      <c r="P284"/>
      <c r="Q284"/>
    </row>
    <row r="285" spans="1:17" s="1" customFormat="1" ht="14.25" customHeight="1" x14ac:dyDescent="0.25">
      <c r="A285" s="2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13"/>
      <c r="O285"/>
      <c r="P285"/>
      <c r="Q285"/>
    </row>
    <row r="286" spans="1:17" s="1" customFormat="1" ht="14.25" customHeight="1" x14ac:dyDescent="0.25">
      <c r="A286" s="2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13"/>
      <c r="O286"/>
      <c r="P286"/>
      <c r="Q286"/>
    </row>
    <row r="287" spans="1:17" s="1" customFormat="1" ht="14.25" customHeight="1" x14ac:dyDescent="0.25">
      <c r="A287" s="2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13"/>
      <c r="O287"/>
      <c r="P287"/>
      <c r="Q287"/>
    </row>
    <row r="288" spans="1:17" s="1" customFormat="1" ht="14.25" customHeight="1" x14ac:dyDescent="0.25">
      <c r="A288" s="2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13"/>
      <c r="O288"/>
      <c r="P288"/>
      <c r="Q288"/>
    </row>
    <row r="289" spans="1:17" s="1" customFormat="1" ht="14.25" customHeight="1" x14ac:dyDescent="0.25">
      <c r="A289" s="2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13"/>
      <c r="O289"/>
      <c r="P289"/>
      <c r="Q289"/>
    </row>
    <row r="290" spans="1:17" s="1" customFormat="1" ht="14.25" customHeight="1" x14ac:dyDescent="0.25">
      <c r="A290" s="2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13"/>
      <c r="O290"/>
      <c r="P290"/>
      <c r="Q290"/>
    </row>
    <row r="291" spans="1:17" s="1" customFormat="1" ht="14.25" customHeight="1" x14ac:dyDescent="0.25">
      <c r="A291" s="2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13"/>
      <c r="O291"/>
      <c r="P291"/>
      <c r="Q291"/>
    </row>
    <row r="292" spans="1:17" s="1" customFormat="1" ht="14.25" customHeight="1" x14ac:dyDescent="0.25">
      <c r="A292" s="2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13"/>
      <c r="O292"/>
      <c r="P292"/>
      <c r="Q292"/>
    </row>
    <row r="293" spans="1:17" s="1" customFormat="1" ht="14.25" customHeight="1" x14ac:dyDescent="0.25">
      <c r="A293" s="2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13"/>
      <c r="O293"/>
      <c r="P293"/>
      <c r="Q293"/>
    </row>
    <row r="294" spans="1:17" s="1" customFormat="1" ht="14.25" customHeight="1" x14ac:dyDescent="0.25">
      <c r="A294" s="2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13"/>
      <c r="O294"/>
      <c r="P294"/>
      <c r="Q294"/>
    </row>
    <row r="295" spans="1:17" s="1" customFormat="1" ht="14.25" customHeight="1" x14ac:dyDescent="0.25">
      <c r="A295" s="2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13"/>
      <c r="O295"/>
      <c r="P295"/>
      <c r="Q295"/>
    </row>
    <row r="296" spans="1:17" ht="14.25" customHeight="1" x14ac:dyDescent="0.25">
      <c r="L296" s="13"/>
    </row>
    <row r="297" spans="1:17" ht="14.25" customHeight="1" x14ac:dyDescent="0.25">
      <c r="L297" s="13"/>
    </row>
    <row r="298" spans="1:17" ht="14.25" customHeight="1" x14ac:dyDescent="0.25">
      <c r="L298" s="13"/>
    </row>
    <row r="299" spans="1:17" ht="14.25" customHeight="1" x14ac:dyDescent="0.25">
      <c r="L299" s="13"/>
    </row>
    <row r="300" spans="1:17" ht="14.25" customHeight="1" x14ac:dyDescent="0.25">
      <c r="L300" s="13"/>
    </row>
    <row r="301" spans="1:17" ht="14.25" customHeight="1" x14ac:dyDescent="0.25">
      <c r="L301" s="13"/>
    </row>
    <row r="302" spans="1:17" ht="14.25" customHeight="1" x14ac:dyDescent="0.25">
      <c r="L302" s="13"/>
    </row>
    <row r="303" spans="1:17" ht="14.25" customHeight="1" x14ac:dyDescent="0.25">
      <c r="L303" s="13"/>
    </row>
    <row r="304" spans="1:17" ht="14.25" customHeight="1" x14ac:dyDescent="0.25">
      <c r="L304" s="13"/>
    </row>
    <row r="305" spans="1:17" s="12" customFormat="1" ht="30" customHeight="1" x14ac:dyDescent="0.25">
      <c r="A305" s="2"/>
      <c r="B305" s="3"/>
      <c r="C305" s="4"/>
      <c r="D305" s="4"/>
      <c r="E305" s="4"/>
      <c r="F305" s="4"/>
      <c r="G305" s="4"/>
      <c r="H305" s="4"/>
      <c r="I305" s="4"/>
      <c r="J305" s="4"/>
      <c r="K305" s="4"/>
      <c r="L305" s="11"/>
      <c r="M305" s="11"/>
      <c r="N305" s="11"/>
    </row>
    <row r="306" spans="1:17" ht="14.25" customHeight="1" x14ac:dyDescent="0.25">
      <c r="L306" s="13"/>
    </row>
    <row r="307" spans="1:17" ht="14.25" customHeight="1" x14ac:dyDescent="0.25">
      <c r="L307" s="13"/>
    </row>
    <row r="308" spans="1:17" ht="14.25" customHeight="1" x14ac:dyDescent="0.25">
      <c r="L308" s="13"/>
    </row>
    <row r="309" spans="1:17" ht="14.25" customHeight="1" x14ac:dyDescent="0.25">
      <c r="L309" s="13"/>
    </row>
    <row r="310" spans="1:17" ht="14.25" customHeight="1" x14ac:dyDescent="0.25">
      <c r="L310" s="13"/>
    </row>
    <row r="311" spans="1:17" ht="14.25" customHeight="1" x14ac:dyDescent="0.25">
      <c r="L311" s="13"/>
    </row>
    <row r="312" spans="1:17" ht="14.25" customHeight="1" x14ac:dyDescent="0.25">
      <c r="L312" s="13"/>
    </row>
    <row r="314" spans="1:17" s="12" customFormat="1" ht="30" customHeight="1" x14ac:dyDescent="0.25">
      <c r="A314" s="2"/>
      <c r="B314" s="3"/>
      <c r="C314" s="4"/>
      <c r="D314" s="4"/>
      <c r="E314" s="4"/>
      <c r="F314" s="4"/>
      <c r="G314" s="4"/>
      <c r="H314" s="4"/>
      <c r="I314" s="4"/>
      <c r="J314" s="4"/>
      <c r="K314" s="4"/>
      <c r="L314" s="11"/>
      <c r="M314" s="11"/>
      <c r="N314" s="11"/>
    </row>
    <row r="315" spans="1:17" s="2" customFormat="1" ht="13.15" customHeight="1" x14ac:dyDescent="0.25">
      <c r="B315" s="3"/>
      <c r="C315" s="4"/>
      <c r="D315" s="4"/>
      <c r="E315" s="4"/>
      <c r="F315" s="4"/>
      <c r="G315" s="4"/>
      <c r="H315" s="4"/>
      <c r="I315" s="4"/>
      <c r="J315" s="4"/>
      <c r="K315" s="4"/>
      <c r="L315" s="1"/>
      <c r="M315" s="1"/>
      <c r="N315" s="1"/>
      <c r="O315"/>
      <c r="P315"/>
      <c r="Q315"/>
    </row>
    <row r="320" spans="1:17" s="2" customFormat="1" ht="13.15" customHeight="1" x14ac:dyDescent="0.25">
      <c r="B320" s="3"/>
      <c r="C320" s="4"/>
      <c r="D320" s="4"/>
      <c r="E320" s="4"/>
      <c r="F320" s="4"/>
      <c r="G320" s="4"/>
      <c r="H320" s="4"/>
      <c r="I320" s="4"/>
      <c r="J320" s="4"/>
      <c r="K320" s="4"/>
      <c r="L320" s="1"/>
      <c r="M320" s="1"/>
      <c r="N320" s="1"/>
      <c r="O320"/>
      <c r="P320"/>
      <c r="Q320"/>
    </row>
    <row r="322" spans="2:17" s="2" customFormat="1" ht="13.15" customHeight="1" x14ac:dyDescent="0.25">
      <c r="B322" s="3"/>
      <c r="C322" s="4"/>
      <c r="D322" s="4"/>
      <c r="E322" s="4"/>
      <c r="F322" s="4"/>
      <c r="G322" s="4"/>
      <c r="H322" s="4"/>
      <c r="I322" s="4"/>
      <c r="J322" s="4"/>
      <c r="K322" s="4"/>
      <c r="L322" s="1"/>
      <c r="M322" s="1"/>
      <c r="N322" s="1"/>
      <c r="O322"/>
      <c r="P322"/>
      <c r="Q322"/>
    </row>
    <row r="326" spans="2:17" s="2" customFormat="1" ht="13.15" customHeight="1" x14ac:dyDescent="0.25">
      <c r="B326" s="3"/>
      <c r="C326" s="4"/>
      <c r="D326" s="4"/>
      <c r="E326" s="4"/>
      <c r="F326" s="4"/>
      <c r="G326" s="4"/>
      <c r="H326" s="4"/>
      <c r="I326" s="4"/>
      <c r="J326" s="4"/>
      <c r="K326" s="4"/>
      <c r="L326" s="1"/>
      <c r="M326" s="1"/>
      <c r="N326" s="1"/>
      <c r="O326"/>
      <c r="P326"/>
      <c r="Q326"/>
    </row>
    <row r="330" spans="2:17" s="2" customFormat="1" ht="13.15" customHeight="1" x14ac:dyDescent="0.25">
      <c r="B330" s="3"/>
      <c r="C330" s="4"/>
      <c r="D330" s="4"/>
      <c r="E330" s="4"/>
      <c r="F330" s="4"/>
      <c r="G330" s="4"/>
      <c r="H330" s="4"/>
      <c r="I330" s="4"/>
      <c r="J330" s="4"/>
      <c r="K330" s="4"/>
      <c r="L330" s="1"/>
      <c r="M330" s="1"/>
      <c r="N330" s="1"/>
      <c r="O330"/>
      <c r="P330"/>
      <c r="Q330"/>
    </row>
    <row r="338" spans="2:17" s="2" customFormat="1" ht="13.15" customHeight="1" x14ac:dyDescent="0.25">
      <c r="B338" s="3"/>
      <c r="C338" s="4"/>
      <c r="D338" s="4"/>
      <c r="E338" s="4"/>
      <c r="F338" s="4"/>
      <c r="G338" s="4"/>
      <c r="H338" s="4"/>
      <c r="I338" s="4"/>
      <c r="J338" s="4"/>
      <c r="K338" s="4"/>
      <c r="L338" s="1"/>
      <c r="M338" s="1"/>
      <c r="N338" s="1"/>
      <c r="O338"/>
      <c r="P338"/>
      <c r="Q338"/>
    </row>
  </sheetData>
  <mergeCells count="16">
    <mergeCell ref="K7:K8"/>
    <mergeCell ref="A1:D1"/>
    <mergeCell ref="I1:K1"/>
    <mergeCell ref="A2:K2"/>
    <mergeCell ref="A3:K3"/>
    <mergeCell ref="A4:K4"/>
    <mergeCell ref="A7:A9"/>
    <mergeCell ref="B7:B9"/>
    <mergeCell ref="C7:C9"/>
    <mergeCell ref="D7:D9"/>
    <mergeCell ref="E7:E9"/>
    <mergeCell ref="F7:F8"/>
    <mergeCell ref="G7:G8"/>
    <mergeCell ref="H7:H8"/>
    <mergeCell ref="I7:I8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68"/>
  <sheetViews>
    <sheetView view="pageBreakPreview" zoomScale="70" zoomScaleNormal="100" zoomScaleSheetLayoutView="70" workbookViewId="0">
      <selection activeCell="I9" sqref="I9"/>
    </sheetView>
  </sheetViews>
  <sheetFormatPr defaultRowHeight="12.5" x14ac:dyDescent="0.25"/>
  <cols>
    <col min="1" max="1" width="3.54296875" style="2" customWidth="1"/>
    <col min="2" max="2" width="42.81640625" style="3" customWidth="1"/>
    <col min="3" max="3" width="7" style="4" customWidth="1"/>
    <col min="4" max="4" width="10.54296875" style="4" customWidth="1"/>
    <col min="5" max="5" width="10.26953125" style="143" customWidth="1"/>
    <col min="6" max="6" width="11.81640625" style="4" customWidth="1"/>
    <col min="7" max="10" width="8.54296875" style="4" customWidth="1"/>
    <col min="11" max="11" width="11" style="4" customWidth="1"/>
    <col min="12" max="12" width="11.81640625" style="1" bestFit="1" customWidth="1"/>
    <col min="13" max="13" width="13.81640625" style="1" bestFit="1" customWidth="1"/>
    <col min="14" max="14" width="12.26953125" bestFit="1" customWidth="1"/>
    <col min="15" max="15" width="11.26953125" bestFit="1" customWidth="1"/>
  </cols>
  <sheetData>
    <row r="1" spans="1:15" ht="55.15" customHeight="1" x14ac:dyDescent="0.25">
      <c r="A1" s="252" t="s">
        <v>212</v>
      </c>
      <c r="B1" s="252"/>
      <c r="C1" s="252"/>
      <c r="D1" s="252"/>
      <c r="E1" s="140"/>
      <c r="F1" s="121"/>
      <c r="G1" s="121"/>
      <c r="H1" s="121"/>
      <c r="I1" s="253" t="s">
        <v>151</v>
      </c>
      <c r="J1" s="253"/>
      <c r="K1" s="253"/>
    </row>
    <row r="2" spans="1:15" ht="29.25" customHeight="1" x14ac:dyDescent="0.5">
      <c r="A2" s="254" t="s">
        <v>29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5" ht="25" x14ac:dyDescent="0.5">
      <c r="A3" s="254" t="s">
        <v>40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</row>
    <row r="4" spans="1:15" ht="25" x14ac:dyDescent="0.5">
      <c r="A4" s="254" t="s">
        <v>48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15" ht="13" x14ac:dyDescent="0.3">
      <c r="A5" s="14"/>
      <c r="B5" s="14"/>
      <c r="C5" s="14"/>
      <c r="D5" s="29"/>
      <c r="E5" s="141"/>
      <c r="F5" s="14"/>
      <c r="G5" s="14"/>
      <c r="H5" s="14"/>
      <c r="I5" s="7"/>
      <c r="J5" s="7"/>
      <c r="K5" s="14"/>
    </row>
    <row r="6" spans="1:15" ht="13.5" thickBot="1" x14ac:dyDescent="0.35">
      <c r="A6" s="6"/>
      <c r="B6" s="7"/>
      <c r="C6" s="7"/>
      <c r="D6" s="7"/>
      <c r="E6" s="142"/>
      <c r="F6" s="7"/>
      <c r="G6" s="7"/>
      <c r="H6" s="7"/>
      <c r="I6" s="7"/>
      <c r="J6" s="7"/>
      <c r="K6" s="7"/>
    </row>
    <row r="7" spans="1:15" s="9" customFormat="1" ht="15.75" customHeight="1" x14ac:dyDescent="0.25">
      <c r="A7" s="264" t="s">
        <v>0</v>
      </c>
      <c r="B7" s="257" t="s">
        <v>1</v>
      </c>
      <c r="C7" s="261" t="s">
        <v>6</v>
      </c>
      <c r="D7" s="261" t="s">
        <v>7</v>
      </c>
      <c r="E7" s="261" t="s">
        <v>23</v>
      </c>
      <c r="F7" s="259" t="s">
        <v>2</v>
      </c>
      <c r="G7" s="259" t="s">
        <v>3</v>
      </c>
      <c r="H7" s="259" t="s">
        <v>4</v>
      </c>
      <c r="I7" s="257" t="s">
        <v>15</v>
      </c>
      <c r="J7" s="257" t="s">
        <v>16</v>
      </c>
      <c r="K7" s="255" t="s">
        <v>5</v>
      </c>
      <c r="L7" s="8"/>
      <c r="M7" s="8"/>
    </row>
    <row r="8" spans="1:15" s="9" customFormat="1" ht="13" x14ac:dyDescent="0.25">
      <c r="A8" s="265"/>
      <c r="B8" s="258"/>
      <c r="C8" s="262"/>
      <c r="D8" s="262"/>
      <c r="E8" s="262"/>
      <c r="F8" s="260"/>
      <c r="G8" s="260"/>
      <c r="H8" s="260"/>
      <c r="I8" s="258"/>
      <c r="J8" s="258"/>
      <c r="K8" s="256"/>
      <c r="L8" s="8"/>
      <c r="M8" s="8"/>
    </row>
    <row r="9" spans="1:15" s="9" customFormat="1" ht="15.75" customHeight="1" x14ac:dyDescent="0.25">
      <c r="A9" s="265"/>
      <c r="B9" s="258"/>
      <c r="C9" s="263"/>
      <c r="D9" s="263"/>
      <c r="E9" s="263"/>
      <c r="F9" s="218" t="s">
        <v>14</v>
      </c>
      <c r="G9" s="218" t="s">
        <v>14</v>
      </c>
      <c r="H9" s="218" t="s">
        <v>14</v>
      </c>
      <c r="I9" s="218" t="s">
        <v>14</v>
      </c>
      <c r="J9" s="218" t="s">
        <v>14</v>
      </c>
      <c r="K9" s="76" t="s">
        <v>14</v>
      </c>
      <c r="L9" s="8"/>
      <c r="M9" s="8"/>
    </row>
    <row r="10" spans="1:15" s="10" customFormat="1" ht="11.5" x14ac:dyDescent="0.25">
      <c r="A10" s="219" t="s">
        <v>28</v>
      </c>
      <c r="B10" s="18">
        <v>1</v>
      </c>
      <c r="C10" s="15" t="s">
        <v>25</v>
      </c>
      <c r="D10" s="18">
        <v>3</v>
      </c>
      <c r="E10" s="15" t="s">
        <v>9</v>
      </c>
      <c r="F10" s="18">
        <v>5</v>
      </c>
      <c r="G10" s="15" t="s">
        <v>10</v>
      </c>
      <c r="H10" s="18">
        <v>7</v>
      </c>
      <c r="I10" s="15">
        <v>8</v>
      </c>
      <c r="J10" s="15">
        <v>9</v>
      </c>
      <c r="K10" s="77" t="s">
        <v>27</v>
      </c>
      <c r="L10" s="8"/>
      <c r="M10" s="8"/>
    </row>
    <row r="11" spans="1:15" s="10" customFormat="1" ht="11.5" x14ac:dyDescent="0.25">
      <c r="A11" s="219"/>
      <c r="B11" s="72" t="s">
        <v>141</v>
      </c>
      <c r="C11" s="218"/>
      <c r="D11" s="22"/>
      <c r="E11" s="23"/>
      <c r="F11" s="24"/>
      <c r="G11" s="24"/>
      <c r="H11" s="24"/>
      <c r="I11" s="188"/>
      <c r="J11" s="188"/>
      <c r="K11" s="78"/>
      <c r="L11" s="8"/>
      <c r="M11" s="129"/>
      <c r="N11" s="12"/>
    </row>
    <row r="12" spans="1:15" s="12" customFormat="1" ht="11.5" x14ac:dyDescent="0.25">
      <c r="A12" s="79" t="s">
        <v>24</v>
      </c>
      <c r="B12" s="136" t="s">
        <v>144</v>
      </c>
      <c r="C12" s="137" t="s">
        <v>119</v>
      </c>
      <c r="D12" s="216">
        <v>6572</v>
      </c>
      <c r="E12" s="100">
        <v>61</v>
      </c>
      <c r="F12" s="24">
        <f t="shared" ref="F12:F35" si="0">D12*E12</f>
        <v>400892</v>
      </c>
      <c r="G12" s="24">
        <f>0</f>
        <v>0</v>
      </c>
      <c r="H12" s="24">
        <f>0</f>
        <v>0</v>
      </c>
      <c r="I12" s="24">
        <f>0</f>
        <v>0</v>
      </c>
      <c r="J12" s="24">
        <f>0</f>
        <v>0</v>
      </c>
      <c r="K12" s="78">
        <f t="shared" ref="K12:K40" si="1">F12+G12+H12+I12+J12</f>
        <v>400892</v>
      </c>
      <c r="L12" s="138"/>
      <c r="M12" s="139"/>
    </row>
    <row r="13" spans="1:15" s="12" customFormat="1" ht="11.5" x14ac:dyDescent="0.25">
      <c r="A13" s="79" t="s">
        <v>25</v>
      </c>
      <c r="B13" s="136" t="s">
        <v>122</v>
      </c>
      <c r="C13" s="137" t="s">
        <v>119</v>
      </c>
      <c r="D13" s="216">
        <v>12911</v>
      </c>
      <c r="E13" s="100">
        <v>29</v>
      </c>
      <c r="F13" s="24">
        <f t="shared" si="0"/>
        <v>374419</v>
      </c>
      <c r="G13" s="24">
        <f>0</f>
        <v>0</v>
      </c>
      <c r="H13" s="24">
        <f>0</f>
        <v>0</v>
      </c>
      <c r="I13" s="24">
        <f>0</f>
        <v>0</v>
      </c>
      <c r="J13" s="24">
        <f>0</f>
        <v>0</v>
      </c>
      <c r="K13" s="78">
        <f t="shared" si="1"/>
        <v>374419</v>
      </c>
      <c r="L13" s="11"/>
      <c r="M13" s="129"/>
    </row>
    <row r="14" spans="1:15" s="12" customFormat="1" ht="11.5" x14ac:dyDescent="0.25">
      <c r="A14" s="79" t="s">
        <v>8</v>
      </c>
      <c r="B14" s="136" t="s">
        <v>123</v>
      </c>
      <c r="C14" s="137" t="s">
        <v>119</v>
      </c>
      <c r="D14" s="216">
        <v>4577</v>
      </c>
      <c r="E14" s="100">
        <v>20</v>
      </c>
      <c r="F14" s="24">
        <f t="shared" si="0"/>
        <v>91540</v>
      </c>
      <c r="G14" s="24">
        <f>0</f>
        <v>0</v>
      </c>
      <c r="H14" s="24">
        <f>0</f>
        <v>0</v>
      </c>
      <c r="I14" s="24">
        <f>0</f>
        <v>0</v>
      </c>
      <c r="J14" s="24">
        <f>0</f>
        <v>0</v>
      </c>
      <c r="K14" s="78">
        <f t="shared" si="1"/>
        <v>91540</v>
      </c>
      <c r="L14" s="11"/>
      <c r="M14" s="129"/>
    </row>
    <row r="15" spans="1:15" s="12" customFormat="1" ht="11.5" x14ac:dyDescent="0.25">
      <c r="A15" s="79" t="s">
        <v>9</v>
      </c>
      <c r="B15" s="136" t="s">
        <v>124</v>
      </c>
      <c r="C15" s="137" t="s">
        <v>119</v>
      </c>
      <c r="D15" s="216">
        <v>637</v>
      </c>
      <c r="E15" s="73">
        <v>70</v>
      </c>
      <c r="F15" s="24">
        <f t="shared" si="0"/>
        <v>44590</v>
      </c>
      <c r="G15" s="24">
        <f>0</f>
        <v>0</v>
      </c>
      <c r="H15" s="24">
        <f>0</f>
        <v>0</v>
      </c>
      <c r="I15" s="24">
        <f>0</f>
        <v>0</v>
      </c>
      <c r="J15" s="24">
        <f>0</f>
        <v>0</v>
      </c>
      <c r="K15" s="78">
        <f t="shared" si="1"/>
        <v>44590</v>
      </c>
      <c r="L15" s="11"/>
      <c r="M15" s="129"/>
    </row>
    <row r="16" spans="1:15" s="12" customFormat="1" ht="11.5" x14ac:dyDescent="0.25">
      <c r="A16" s="79" t="s">
        <v>26</v>
      </c>
      <c r="B16" s="136" t="s">
        <v>125</v>
      </c>
      <c r="C16" s="137" t="s">
        <v>119</v>
      </c>
      <c r="D16" s="216">
        <v>527</v>
      </c>
      <c r="E16" s="73">
        <v>34</v>
      </c>
      <c r="F16" s="24">
        <f t="shared" si="0"/>
        <v>17918</v>
      </c>
      <c r="G16" s="24">
        <f>0</f>
        <v>0</v>
      </c>
      <c r="H16" s="24">
        <f>0</f>
        <v>0</v>
      </c>
      <c r="I16" s="24">
        <f>0</f>
        <v>0</v>
      </c>
      <c r="J16" s="24">
        <f>0</f>
        <v>0</v>
      </c>
      <c r="K16" s="78">
        <f t="shared" si="1"/>
        <v>17918</v>
      </c>
      <c r="L16" s="11"/>
      <c r="M16" s="11"/>
      <c r="N16" s="26"/>
      <c r="O16" s="21"/>
    </row>
    <row r="17" spans="1:15" s="12" customFormat="1" ht="11.5" x14ac:dyDescent="0.25">
      <c r="A17" s="79" t="s">
        <v>10</v>
      </c>
      <c r="B17" s="136" t="s">
        <v>126</v>
      </c>
      <c r="C17" s="137" t="s">
        <v>119</v>
      </c>
      <c r="D17" s="216">
        <v>454</v>
      </c>
      <c r="E17" s="73">
        <v>78</v>
      </c>
      <c r="F17" s="24">
        <f t="shared" si="0"/>
        <v>35412</v>
      </c>
      <c r="G17" s="24">
        <f>0</f>
        <v>0</v>
      </c>
      <c r="H17" s="24">
        <f>0</f>
        <v>0</v>
      </c>
      <c r="I17" s="24">
        <f>0</f>
        <v>0</v>
      </c>
      <c r="J17" s="24">
        <f>0</f>
        <v>0</v>
      </c>
      <c r="K17" s="78">
        <f t="shared" si="1"/>
        <v>35412</v>
      </c>
      <c r="L17" s="11"/>
      <c r="M17" s="11"/>
    </row>
    <row r="18" spans="1:15" s="12" customFormat="1" ht="11.5" x14ac:dyDescent="0.25">
      <c r="A18" s="79" t="s">
        <v>11</v>
      </c>
      <c r="B18" s="136" t="s">
        <v>127</v>
      </c>
      <c r="C18" s="137" t="s">
        <v>119</v>
      </c>
      <c r="D18" s="216">
        <v>106</v>
      </c>
      <c r="E18" s="100">
        <v>31</v>
      </c>
      <c r="F18" s="24">
        <f t="shared" si="0"/>
        <v>3286</v>
      </c>
      <c r="G18" s="24">
        <f>0</f>
        <v>0</v>
      </c>
      <c r="H18" s="24">
        <f>0</f>
        <v>0</v>
      </c>
      <c r="I18" s="24">
        <f>0</f>
        <v>0</v>
      </c>
      <c r="J18" s="24">
        <f>0</f>
        <v>0</v>
      </c>
      <c r="K18" s="78">
        <f t="shared" si="1"/>
        <v>3286</v>
      </c>
      <c r="L18" s="11"/>
      <c r="M18" s="129"/>
    </row>
    <row r="19" spans="1:15" s="12" customFormat="1" ht="11.5" x14ac:dyDescent="0.25">
      <c r="A19" s="79" t="s">
        <v>38</v>
      </c>
      <c r="B19" s="136" t="s">
        <v>128</v>
      </c>
      <c r="C19" s="137" t="s">
        <v>119</v>
      </c>
      <c r="D19" s="216">
        <v>223</v>
      </c>
      <c r="E19" s="100">
        <v>116</v>
      </c>
      <c r="F19" s="24">
        <f t="shared" si="0"/>
        <v>25868</v>
      </c>
      <c r="G19" s="24">
        <f>0</f>
        <v>0</v>
      </c>
      <c r="H19" s="24">
        <f>0</f>
        <v>0</v>
      </c>
      <c r="I19" s="24">
        <f>0</f>
        <v>0</v>
      </c>
      <c r="J19" s="24">
        <f>0</f>
        <v>0</v>
      </c>
      <c r="K19" s="78">
        <f t="shared" si="1"/>
        <v>25868</v>
      </c>
      <c r="L19" s="11"/>
      <c r="M19" s="129"/>
    </row>
    <row r="20" spans="1:15" s="12" customFormat="1" ht="11.5" x14ac:dyDescent="0.25">
      <c r="A20" s="79" t="s">
        <v>39</v>
      </c>
      <c r="B20" s="136" t="s">
        <v>129</v>
      </c>
      <c r="C20" s="137" t="s">
        <v>119</v>
      </c>
      <c r="D20" s="216">
        <v>410</v>
      </c>
      <c r="E20" s="100">
        <v>76</v>
      </c>
      <c r="F20" s="24">
        <f t="shared" si="0"/>
        <v>31160</v>
      </c>
      <c r="G20" s="24">
        <f>0</f>
        <v>0</v>
      </c>
      <c r="H20" s="24">
        <f>0</f>
        <v>0</v>
      </c>
      <c r="I20" s="24">
        <f>0</f>
        <v>0</v>
      </c>
      <c r="J20" s="24">
        <f>0</f>
        <v>0</v>
      </c>
      <c r="K20" s="78">
        <f t="shared" si="1"/>
        <v>31160</v>
      </c>
      <c r="L20" s="11"/>
      <c r="M20" s="129"/>
    </row>
    <row r="21" spans="1:15" s="12" customFormat="1" ht="11.5" x14ac:dyDescent="0.25">
      <c r="A21" s="79" t="s">
        <v>27</v>
      </c>
      <c r="B21" s="136" t="s">
        <v>130</v>
      </c>
      <c r="C21" s="137" t="s">
        <v>119</v>
      </c>
      <c r="D21" s="216">
        <v>78</v>
      </c>
      <c r="E21" s="73">
        <v>64</v>
      </c>
      <c r="F21" s="24">
        <f t="shared" si="0"/>
        <v>4992</v>
      </c>
      <c r="G21" s="24">
        <f>0</f>
        <v>0</v>
      </c>
      <c r="H21" s="24">
        <f>0</f>
        <v>0</v>
      </c>
      <c r="I21" s="24">
        <f>0</f>
        <v>0</v>
      </c>
      <c r="J21" s="24">
        <f>0</f>
        <v>0</v>
      </c>
      <c r="K21" s="78">
        <f t="shared" si="1"/>
        <v>4992</v>
      </c>
      <c r="L21" s="11"/>
      <c r="M21" s="129"/>
    </row>
    <row r="22" spans="1:15" s="12" customFormat="1" ht="11.5" x14ac:dyDescent="0.25">
      <c r="A22" s="79" t="s">
        <v>42</v>
      </c>
      <c r="B22" s="136" t="s">
        <v>131</v>
      </c>
      <c r="C22" s="137" t="s">
        <v>119</v>
      </c>
      <c r="D22" s="216">
        <v>1437</v>
      </c>
      <c r="E22" s="73">
        <v>126</v>
      </c>
      <c r="F22" s="24">
        <f t="shared" si="0"/>
        <v>181062</v>
      </c>
      <c r="G22" s="24">
        <f>0</f>
        <v>0</v>
      </c>
      <c r="H22" s="24">
        <f>0</f>
        <v>0</v>
      </c>
      <c r="I22" s="24">
        <f>0</f>
        <v>0</v>
      </c>
      <c r="J22" s="24">
        <f>0</f>
        <v>0</v>
      </c>
      <c r="K22" s="78">
        <f t="shared" si="1"/>
        <v>181062</v>
      </c>
      <c r="L22" s="11"/>
      <c r="M22" s="11"/>
      <c r="N22" s="26"/>
      <c r="O22" s="21"/>
    </row>
    <row r="23" spans="1:15" s="12" customFormat="1" ht="11.5" x14ac:dyDescent="0.25">
      <c r="A23" s="79" t="s">
        <v>43</v>
      </c>
      <c r="B23" s="136" t="s">
        <v>132</v>
      </c>
      <c r="C23" s="137" t="s">
        <v>119</v>
      </c>
      <c r="D23" s="73">
        <v>123</v>
      </c>
      <c r="E23" s="73">
        <v>158</v>
      </c>
      <c r="F23" s="24">
        <f t="shared" si="0"/>
        <v>19434</v>
      </c>
      <c r="G23" s="24">
        <f>0</f>
        <v>0</v>
      </c>
      <c r="H23" s="24">
        <f>0</f>
        <v>0</v>
      </c>
      <c r="I23" s="24">
        <f>0</f>
        <v>0</v>
      </c>
      <c r="J23" s="24">
        <f>0</f>
        <v>0</v>
      </c>
      <c r="K23" s="78">
        <f t="shared" si="1"/>
        <v>19434</v>
      </c>
      <c r="L23" s="11"/>
      <c r="M23" s="11"/>
    </row>
    <row r="24" spans="1:15" s="12" customFormat="1" ht="11.5" x14ac:dyDescent="0.25">
      <c r="A24" s="79" t="s">
        <v>44</v>
      </c>
      <c r="B24" s="136" t="s">
        <v>57</v>
      </c>
      <c r="C24" s="73" t="s">
        <v>13</v>
      </c>
      <c r="D24" s="73">
        <v>118</v>
      </c>
      <c r="E24" s="73">
        <v>1203</v>
      </c>
      <c r="F24" s="24">
        <f t="shared" si="0"/>
        <v>141954</v>
      </c>
      <c r="G24" s="24">
        <f>0</f>
        <v>0</v>
      </c>
      <c r="H24" s="24">
        <f>0</f>
        <v>0</v>
      </c>
      <c r="I24" s="24">
        <f>0</f>
        <v>0</v>
      </c>
      <c r="J24" s="24">
        <f>0</f>
        <v>0</v>
      </c>
      <c r="K24" s="78">
        <f t="shared" si="1"/>
        <v>141954</v>
      </c>
      <c r="L24" s="138"/>
      <c r="M24" s="139"/>
    </row>
    <row r="25" spans="1:15" s="12" customFormat="1" ht="11.5" x14ac:dyDescent="0.25">
      <c r="A25" s="79" t="s">
        <v>45</v>
      </c>
      <c r="B25" s="136" t="s">
        <v>133</v>
      </c>
      <c r="C25" s="137" t="s">
        <v>13</v>
      </c>
      <c r="D25" s="73">
        <f>302+61</f>
        <v>363</v>
      </c>
      <c r="E25" s="73">
        <v>350</v>
      </c>
      <c r="F25" s="24">
        <f t="shared" si="0"/>
        <v>127050</v>
      </c>
      <c r="G25" s="24">
        <f>0</f>
        <v>0</v>
      </c>
      <c r="H25" s="24">
        <f>0</f>
        <v>0</v>
      </c>
      <c r="I25" s="24">
        <f>0</f>
        <v>0</v>
      </c>
      <c r="J25" s="24">
        <f>0</f>
        <v>0</v>
      </c>
      <c r="K25" s="78">
        <f t="shared" si="1"/>
        <v>127050</v>
      </c>
      <c r="L25" s="138"/>
      <c r="M25" s="129"/>
    </row>
    <row r="26" spans="1:15" s="12" customFormat="1" ht="11.5" x14ac:dyDescent="0.25">
      <c r="A26" s="79" t="s">
        <v>58</v>
      </c>
      <c r="B26" s="136" t="s">
        <v>134</v>
      </c>
      <c r="C26" s="137" t="s">
        <v>13</v>
      </c>
      <c r="D26" s="73">
        <v>2</v>
      </c>
      <c r="E26" s="73">
        <v>650</v>
      </c>
      <c r="F26" s="24">
        <f t="shared" si="0"/>
        <v>1300</v>
      </c>
      <c r="G26" s="24">
        <f>0</f>
        <v>0</v>
      </c>
      <c r="H26" s="24">
        <f>0</f>
        <v>0</v>
      </c>
      <c r="I26" s="24">
        <f>0</f>
        <v>0</v>
      </c>
      <c r="J26" s="24">
        <f>0</f>
        <v>0</v>
      </c>
      <c r="K26" s="78">
        <f t="shared" si="1"/>
        <v>1300</v>
      </c>
      <c r="L26" s="11"/>
      <c r="M26" s="11"/>
      <c r="N26" s="26"/>
      <c r="O26" s="21"/>
    </row>
    <row r="27" spans="1:15" s="12" customFormat="1" ht="11.5" x14ac:dyDescent="0.25">
      <c r="A27" s="79" t="s">
        <v>59</v>
      </c>
      <c r="B27" s="118" t="s">
        <v>135</v>
      </c>
      <c r="C27" s="137" t="s">
        <v>13</v>
      </c>
      <c r="D27" s="73">
        <v>223</v>
      </c>
      <c r="E27" s="73">
        <v>854</v>
      </c>
      <c r="F27" s="24">
        <f t="shared" si="0"/>
        <v>190442</v>
      </c>
      <c r="G27" s="24">
        <v>0</v>
      </c>
      <c r="H27" s="24">
        <f>0</f>
        <v>0</v>
      </c>
      <c r="I27" s="24">
        <f>0</f>
        <v>0</v>
      </c>
      <c r="J27" s="24">
        <f>0</f>
        <v>0</v>
      </c>
      <c r="K27" s="78">
        <f t="shared" si="1"/>
        <v>190442</v>
      </c>
      <c r="L27" s="138"/>
      <c r="M27" s="139"/>
    </row>
    <row r="28" spans="1:15" s="12" customFormat="1" ht="11.5" x14ac:dyDescent="0.25">
      <c r="A28" s="79" t="s">
        <v>60</v>
      </c>
      <c r="B28" s="16" t="s">
        <v>136</v>
      </c>
      <c r="C28" s="137" t="s">
        <v>13</v>
      </c>
      <c r="D28" s="73">
        <v>4</v>
      </c>
      <c r="E28" s="73">
        <v>1060</v>
      </c>
      <c r="F28" s="24">
        <f t="shared" si="0"/>
        <v>4240</v>
      </c>
      <c r="G28" s="24">
        <f>0</f>
        <v>0</v>
      </c>
      <c r="H28" s="24">
        <f>0</f>
        <v>0</v>
      </c>
      <c r="I28" s="24">
        <f>0</f>
        <v>0</v>
      </c>
      <c r="J28" s="24">
        <f>0</f>
        <v>0</v>
      </c>
      <c r="K28" s="78">
        <f t="shared" si="1"/>
        <v>4240</v>
      </c>
      <c r="L28" s="11"/>
      <c r="M28" s="11"/>
    </row>
    <row r="29" spans="1:15" s="12" customFormat="1" ht="23" x14ac:dyDescent="0.25">
      <c r="A29" s="79" t="s">
        <v>61</v>
      </c>
      <c r="B29" s="136" t="s">
        <v>192</v>
      </c>
      <c r="C29" s="137" t="s">
        <v>13</v>
      </c>
      <c r="D29" s="216">
        <v>1</v>
      </c>
      <c r="E29" s="216">
        <f>290*20/1</f>
        <v>5800</v>
      </c>
      <c r="F29" s="24">
        <f t="shared" si="0"/>
        <v>5800</v>
      </c>
      <c r="G29" s="24">
        <f>0</f>
        <v>0</v>
      </c>
      <c r="H29" s="24">
        <f>0</f>
        <v>0</v>
      </c>
      <c r="I29" s="24">
        <f>0</f>
        <v>0</v>
      </c>
      <c r="J29" s="24">
        <f>0</f>
        <v>0</v>
      </c>
      <c r="K29" s="78">
        <f t="shared" si="1"/>
        <v>5800</v>
      </c>
      <c r="L29" s="138"/>
      <c r="M29" s="158"/>
    </row>
    <row r="30" spans="1:15" s="12" customFormat="1" ht="23" x14ac:dyDescent="0.25">
      <c r="A30" s="79" t="s">
        <v>62</v>
      </c>
      <c r="B30" s="136" t="s">
        <v>193</v>
      </c>
      <c r="C30" s="137" t="s">
        <v>13</v>
      </c>
      <c r="D30" s="216">
        <v>2</v>
      </c>
      <c r="E30" s="216">
        <f>200*(26+27)/2</f>
        <v>5300</v>
      </c>
      <c r="F30" s="24">
        <f t="shared" si="0"/>
        <v>10600</v>
      </c>
      <c r="G30" s="24">
        <f>0</f>
        <v>0</v>
      </c>
      <c r="H30" s="24">
        <f>0</f>
        <v>0</v>
      </c>
      <c r="I30" s="24">
        <f>0</f>
        <v>0</v>
      </c>
      <c r="J30" s="24">
        <f>0</f>
        <v>0</v>
      </c>
      <c r="K30" s="78">
        <f t="shared" si="1"/>
        <v>10600</v>
      </c>
      <c r="L30" s="11"/>
      <c r="M30" s="11"/>
    </row>
    <row r="31" spans="1:15" s="12" customFormat="1" ht="23" x14ac:dyDescent="0.25">
      <c r="A31" s="79" t="s">
        <v>63</v>
      </c>
      <c r="B31" s="136" t="s">
        <v>153</v>
      </c>
      <c r="C31" s="137" t="s">
        <v>13</v>
      </c>
      <c r="D31" s="73">
        <v>2</v>
      </c>
      <c r="E31" s="73">
        <v>9450</v>
      </c>
      <c r="F31" s="24">
        <f t="shared" si="0"/>
        <v>18900</v>
      </c>
      <c r="G31" s="24">
        <f>0</f>
        <v>0</v>
      </c>
      <c r="H31" s="24">
        <f>0</f>
        <v>0</v>
      </c>
      <c r="I31" s="24">
        <f>0</f>
        <v>0</v>
      </c>
      <c r="J31" s="24">
        <f>0</f>
        <v>0</v>
      </c>
      <c r="K31" s="78">
        <f t="shared" si="1"/>
        <v>18900</v>
      </c>
      <c r="L31" s="11"/>
      <c r="M31" s="11"/>
    </row>
    <row r="32" spans="1:15" s="12" customFormat="1" ht="23" x14ac:dyDescent="0.25">
      <c r="A32" s="79" t="s">
        <v>64</v>
      </c>
      <c r="B32" s="136" t="s">
        <v>194</v>
      </c>
      <c r="C32" s="137" t="s">
        <v>13</v>
      </c>
      <c r="D32" s="216">
        <v>1</v>
      </c>
      <c r="E32" s="216">
        <f>400*18/1</f>
        <v>7200</v>
      </c>
      <c r="F32" s="24">
        <f t="shared" si="0"/>
        <v>7200</v>
      </c>
      <c r="G32" s="24">
        <f>0</f>
        <v>0</v>
      </c>
      <c r="H32" s="24">
        <f>0</f>
        <v>0</v>
      </c>
      <c r="I32" s="24">
        <f>0</f>
        <v>0</v>
      </c>
      <c r="J32" s="24">
        <f>0</f>
        <v>0</v>
      </c>
      <c r="K32" s="78">
        <f t="shared" si="1"/>
        <v>7200</v>
      </c>
      <c r="L32" s="11"/>
      <c r="M32" s="11"/>
    </row>
    <row r="33" spans="1:15" s="12" customFormat="1" ht="23" x14ac:dyDescent="0.25">
      <c r="A33" s="79" t="s">
        <v>79</v>
      </c>
      <c r="B33" s="136" t="s">
        <v>195</v>
      </c>
      <c r="C33" s="137" t="s">
        <v>13</v>
      </c>
      <c r="D33" s="216">
        <v>1</v>
      </c>
      <c r="E33" s="216">
        <f>290*19/1</f>
        <v>5510</v>
      </c>
      <c r="F33" s="128">
        <f t="shared" si="0"/>
        <v>5510</v>
      </c>
      <c r="G33" s="128">
        <f>0</f>
        <v>0</v>
      </c>
      <c r="H33" s="128">
        <f>0</f>
        <v>0</v>
      </c>
      <c r="I33" s="128">
        <f>0</f>
        <v>0</v>
      </c>
      <c r="J33" s="128">
        <f>0</f>
        <v>0</v>
      </c>
      <c r="K33" s="217">
        <f t="shared" si="1"/>
        <v>5510</v>
      </c>
      <c r="L33" s="11"/>
      <c r="M33" s="11"/>
    </row>
    <row r="34" spans="1:15" s="12" customFormat="1" ht="23" x14ac:dyDescent="0.25">
      <c r="A34" s="79" t="s">
        <v>80</v>
      </c>
      <c r="B34" s="136" t="s">
        <v>154</v>
      </c>
      <c r="C34" s="137" t="s">
        <v>13</v>
      </c>
      <c r="D34" s="216">
        <v>3</v>
      </c>
      <c r="E34" s="216">
        <f>480*(29+15+24)/3</f>
        <v>10880</v>
      </c>
      <c r="F34" s="128">
        <f t="shared" si="0"/>
        <v>32640</v>
      </c>
      <c r="G34" s="128">
        <f>0</f>
        <v>0</v>
      </c>
      <c r="H34" s="128">
        <f>0</f>
        <v>0</v>
      </c>
      <c r="I34" s="128">
        <f>0</f>
        <v>0</v>
      </c>
      <c r="J34" s="128">
        <f>0</f>
        <v>0</v>
      </c>
      <c r="K34" s="217">
        <f t="shared" si="1"/>
        <v>32640</v>
      </c>
      <c r="L34" s="11"/>
      <c r="M34" s="11"/>
    </row>
    <row r="35" spans="1:15" s="12" customFormat="1" ht="23" x14ac:dyDescent="0.25">
      <c r="A35" s="79" t="s">
        <v>81</v>
      </c>
      <c r="B35" s="189" t="s">
        <v>196</v>
      </c>
      <c r="C35" s="137" t="s">
        <v>13</v>
      </c>
      <c r="D35" s="216">
        <v>1</v>
      </c>
      <c r="E35" s="216">
        <f>680*78/1</f>
        <v>53040</v>
      </c>
      <c r="F35" s="128">
        <f t="shared" si="0"/>
        <v>53040</v>
      </c>
      <c r="G35" s="128">
        <f>0</f>
        <v>0</v>
      </c>
      <c r="H35" s="128">
        <f>0</f>
        <v>0</v>
      </c>
      <c r="I35" s="128">
        <f>0</f>
        <v>0</v>
      </c>
      <c r="J35" s="128">
        <f>0</f>
        <v>0</v>
      </c>
      <c r="K35" s="217">
        <f t="shared" si="1"/>
        <v>53040</v>
      </c>
      <c r="L35" s="11"/>
      <c r="M35" s="11"/>
    </row>
    <row r="36" spans="1:15" s="12" customFormat="1" ht="11.5" x14ac:dyDescent="0.25">
      <c r="A36" s="79" t="s">
        <v>83</v>
      </c>
      <c r="B36" s="16" t="s">
        <v>82</v>
      </c>
      <c r="C36" s="137" t="s">
        <v>13</v>
      </c>
      <c r="D36" s="30">
        <v>3</v>
      </c>
      <c r="E36" s="100">
        <f>F36+G36+H36+I36+J36</f>
        <v>3609</v>
      </c>
      <c r="F36" s="24">
        <f>1203*D36</f>
        <v>3609</v>
      </c>
      <c r="G36" s="24">
        <v>0</v>
      </c>
      <c r="H36" s="24">
        <v>0</v>
      </c>
      <c r="I36" s="24">
        <f>0</f>
        <v>0</v>
      </c>
      <c r="J36" s="24">
        <f>0</f>
        <v>0</v>
      </c>
      <c r="K36" s="78">
        <f t="shared" si="1"/>
        <v>3609</v>
      </c>
      <c r="L36" s="138"/>
      <c r="M36" s="139"/>
    </row>
    <row r="37" spans="1:15" s="12" customFormat="1" ht="11.5" x14ac:dyDescent="0.25">
      <c r="A37" s="79" t="s">
        <v>84</v>
      </c>
      <c r="B37" s="16" t="s">
        <v>139</v>
      </c>
      <c r="C37" s="137" t="s">
        <v>13</v>
      </c>
      <c r="D37" s="119">
        <v>14</v>
      </c>
      <c r="E37" s="100">
        <f t="shared" ref="E37:E40" si="2">F37+G37+H37+I37+J37</f>
        <v>16842</v>
      </c>
      <c r="F37" s="128">
        <f>1203*D37</f>
        <v>16842</v>
      </c>
      <c r="G37" s="24">
        <f>0</f>
        <v>0</v>
      </c>
      <c r="H37" s="24">
        <f>0</f>
        <v>0</v>
      </c>
      <c r="I37" s="24">
        <f>0</f>
        <v>0</v>
      </c>
      <c r="J37" s="24">
        <f>0</f>
        <v>0</v>
      </c>
      <c r="K37" s="78">
        <f t="shared" si="1"/>
        <v>16842</v>
      </c>
      <c r="L37" s="11"/>
      <c r="M37" s="11"/>
    </row>
    <row r="38" spans="1:15" s="12" customFormat="1" ht="11.5" x14ac:dyDescent="0.25">
      <c r="A38" s="79" t="s">
        <v>85</v>
      </c>
      <c r="B38" s="16" t="s">
        <v>137</v>
      </c>
      <c r="C38" s="137" t="s">
        <v>13</v>
      </c>
      <c r="D38" s="119">
        <v>3</v>
      </c>
      <c r="E38" s="100">
        <f t="shared" si="2"/>
        <v>7758</v>
      </c>
      <c r="F38" s="128">
        <f>276*D38</f>
        <v>828</v>
      </c>
      <c r="G38" s="24">
        <f>160*D38</f>
        <v>480</v>
      </c>
      <c r="H38" s="24">
        <f>2150*D38</f>
        <v>6450</v>
      </c>
      <c r="I38" s="24">
        <f>0</f>
        <v>0</v>
      </c>
      <c r="J38" s="24">
        <f>0</f>
        <v>0</v>
      </c>
      <c r="K38" s="78">
        <f t="shared" si="1"/>
        <v>7758</v>
      </c>
      <c r="L38" s="11"/>
      <c r="M38" s="11"/>
    </row>
    <row r="39" spans="1:15" s="12" customFormat="1" ht="11.5" x14ac:dyDescent="0.25">
      <c r="A39" s="79" t="s">
        <v>90</v>
      </c>
      <c r="B39" s="16" t="s">
        <v>138</v>
      </c>
      <c r="C39" s="137" t="s">
        <v>13</v>
      </c>
      <c r="D39" s="119">
        <v>22</v>
      </c>
      <c r="E39" s="100">
        <f t="shared" si="2"/>
        <v>18172</v>
      </c>
      <c r="F39" s="128">
        <f>276*D39</f>
        <v>6072</v>
      </c>
      <c r="G39" s="24">
        <f>41*D39</f>
        <v>902</v>
      </c>
      <c r="H39" s="24">
        <f>509*D39</f>
        <v>11198</v>
      </c>
      <c r="I39" s="24">
        <f>0</f>
        <v>0</v>
      </c>
      <c r="J39" s="24">
        <f>0</f>
        <v>0</v>
      </c>
      <c r="K39" s="78">
        <f t="shared" si="1"/>
        <v>18172</v>
      </c>
      <c r="L39" s="11"/>
      <c r="M39" s="11"/>
    </row>
    <row r="40" spans="1:15" s="12" customFormat="1" ht="11.5" x14ac:dyDescent="0.25">
      <c r="A40" s="79" t="s">
        <v>197</v>
      </c>
      <c r="B40" s="16" t="s">
        <v>140</v>
      </c>
      <c r="C40" s="137" t="s">
        <v>13</v>
      </c>
      <c r="D40" s="119">
        <v>25</v>
      </c>
      <c r="E40" s="100">
        <f t="shared" si="2"/>
        <v>112500</v>
      </c>
      <c r="F40" s="128">
        <f>4500*D40</f>
        <v>112500</v>
      </c>
      <c r="G40" s="24">
        <f>0</f>
        <v>0</v>
      </c>
      <c r="H40" s="24">
        <f>0</f>
        <v>0</v>
      </c>
      <c r="I40" s="24">
        <f>0</f>
        <v>0</v>
      </c>
      <c r="J40" s="24">
        <f>0</f>
        <v>0</v>
      </c>
      <c r="K40" s="78">
        <f t="shared" si="1"/>
        <v>112500</v>
      </c>
      <c r="L40" s="11"/>
      <c r="M40" s="11"/>
    </row>
    <row r="41" spans="1:15" s="12" customFormat="1" ht="13.15" customHeight="1" thickBot="1" x14ac:dyDescent="0.3">
      <c r="A41" s="80"/>
      <c r="B41" s="81" t="s">
        <v>12</v>
      </c>
      <c r="C41" s="82"/>
      <c r="D41" s="85"/>
      <c r="E41" s="83"/>
      <c r="F41" s="124">
        <f>ROUND(SUM(F12:F40),0)</f>
        <v>1969100</v>
      </c>
      <c r="G41" s="124">
        <f t="shared" ref="G41:K41" si="3">ROUND(SUM(G12:G40),0)</f>
        <v>1382</v>
      </c>
      <c r="H41" s="124">
        <f t="shared" si="3"/>
        <v>17648</v>
      </c>
      <c r="I41" s="124">
        <f t="shared" si="3"/>
        <v>0</v>
      </c>
      <c r="J41" s="124">
        <f t="shared" si="3"/>
        <v>0</v>
      </c>
      <c r="K41" s="196">
        <f t="shared" si="3"/>
        <v>1988130</v>
      </c>
      <c r="L41" s="11"/>
      <c r="M41" s="28">
        <f>SUM(F41:J41)</f>
        <v>1988130</v>
      </c>
    </row>
    <row r="42" spans="1:15" s="12" customFormat="1" ht="13.15" customHeight="1" x14ac:dyDescent="0.25">
      <c r="A42" s="20"/>
      <c r="B42" s="17"/>
      <c r="C42" s="74"/>
      <c r="D42" s="84"/>
      <c r="E42" s="84"/>
      <c r="F42" s="74"/>
      <c r="G42" s="74"/>
      <c r="H42" s="74"/>
      <c r="I42" s="4"/>
      <c r="J42" s="4"/>
      <c r="K42" s="74"/>
      <c r="L42" s="11"/>
      <c r="M42" s="11"/>
    </row>
    <row r="43" spans="1:15" s="12" customFormat="1" ht="13.15" customHeight="1" x14ac:dyDescent="0.25">
      <c r="A43" s="20"/>
      <c r="B43" s="17"/>
      <c r="C43" s="74"/>
      <c r="D43" s="84"/>
      <c r="E43" s="84"/>
      <c r="F43" s="74"/>
      <c r="G43" s="74"/>
      <c r="H43" s="74"/>
      <c r="I43" s="4"/>
      <c r="J43" s="4"/>
      <c r="K43" s="74"/>
      <c r="L43" s="11"/>
      <c r="M43" s="11"/>
    </row>
    <row r="44" spans="1:15" s="12" customFormat="1" ht="13.15" customHeight="1" x14ac:dyDescent="0.25">
      <c r="A44" s="20"/>
      <c r="B44" s="17"/>
      <c r="C44" s="74"/>
      <c r="D44" s="84"/>
      <c r="E44" s="84"/>
      <c r="F44" s="74"/>
      <c r="G44" s="74"/>
      <c r="H44" s="74"/>
      <c r="I44" s="4"/>
      <c r="J44" s="4"/>
      <c r="K44" s="74"/>
      <c r="L44" s="11"/>
      <c r="M44" s="11"/>
    </row>
    <row r="45" spans="1:15" s="1" customFormat="1" ht="14.25" customHeight="1" x14ac:dyDescent="0.25">
      <c r="A45" s="2"/>
      <c r="B45" s="3"/>
      <c r="C45" s="4"/>
      <c r="D45" s="4"/>
      <c r="E45" s="143"/>
      <c r="F45" s="4"/>
      <c r="G45" s="4"/>
      <c r="H45" s="4"/>
      <c r="I45" s="139" t="s">
        <v>68</v>
      </c>
      <c r="J45" s="4"/>
      <c r="K45" s="139">
        <f>'[2]deviz obiect'!$K$53+'[2]deviz obiect'!$K$229+'[2]deviz obiect'!$K$280</f>
        <v>2050784.9982459689</v>
      </c>
      <c r="L45" s="13"/>
      <c r="N45"/>
      <c r="O45"/>
    </row>
    <row r="46" spans="1:15" s="1" customFormat="1" ht="14.25" customHeight="1" x14ac:dyDescent="0.25">
      <c r="A46" s="2"/>
      <c r="B46" s="3" t="s">
        <v>46</v>
      </c>
      <c r="C46" s="4"/>
      <c r="D46" s="4">
        <f>SUM(D12:D23)</f>
        <v>28055</v>
      </c>
      <c r="E46" s="143"/>
      <c r="F46" s="4"/>
      <c r="G46" s="4"/>
      <c r="H46" s="4"/>
      <c r="I46" s="4"/>
      <c r="J46" s="4"/>
      <c r="K46" s="90"/>
      <c r="L46" s="13"/>
      <c r="N46"/>
      <c r="O46"/>
    </row>
    <row r="47" spans="1:15" s="1" customFormat="1" ht="14.25" customHeight="1" x14ac:dyDescent="0.25">
      <c r="A47" s="2"/>
      <c r="B47" s="3"/>
      <c r="C47" s="4"/>
      <c r="D47" s="4"/>
      <c r="E47" s="143"/>
      <c r="F47" s="4"/>
      <c r="G47" s="4"/>
      <c r="H47" s="4"/>
      <c r="I47" s="4"/>
      <c r="J47" s="4"/>
      <c r="K47" s="4"/>
      <c r="L47" s="13"/>
      <c r="N47"/>
      <c r="O47"/>
    </row>
    <row r="48" spans="1:15" s="1" customFormat="1" ht="14.25" customHeight="1" x14ac:dyDescent="0.25">
      <c r="A48" s="2"/>
      <c r="B48" s="3" t="s">
        <v>47</v>
      </c>
      <c r="C48" s="4"/>
      <c r="D48" s="4">
        <f>D25+D26</f>
        <v>365</v>
      </c>
      <c r="E48" s="143"/>
      <c r="F48" s="4"/>
      <c r="G48" s="4"/>
      <c r="H48" s="4"/>
      <c r="I48" s="4"/>
      <c r="J48" s="4"/>
      <c r="K48" s="4"/>
      <c r="L48" s="13"/>
      <c r="N48"/>
      <c r="O48"/>
    </row>
    <row r="49" spans="1:17" s="1" customFormat="1" ht="14.25" customHeight="1" x14ac:dyDescent="0.25">
      <c r="A49" s="2"/>
      <c r="B49" s="3"/>
      <c r="C49" s="4"/>
      <c r="D49" s="4"/>
      <c r="E49" s="143"/>
      <c r="F49" s="4"/>
      <c r="G49" s="4"/>
      <c r="H49" s="4"/>
      <c r="I49" s="4"/>
      <c r="J49" s="4"/>
      <c r="K49" s="4"/>
      <c r="L49" s="13"/>
      <c r="N49"/>
      <c r="O49"/>
    </row>
    <row r="50" spans="1:17" s="1" customFormat="1" ht="14.25" customHeight="1" x14ac:dyDescent="0.25">
      <c r="A50" s="2"/>
      <c r="B50" s="3" t="s">
        <v>65</v>
      </c>
      <c r="C50" s="4"/>
      <c r="D50" s="4">
        <f>D27+D28</f>
        <v>227</v>
      </c>
      <c r="E50" s="143"/>
      <c r="F50" s="4"/>
      <c r="G50" s="4"/>
      <c r="H50" s="4"/>
      <c r="I50" s="4"/>
      <c r="J50" s="4"/>
      <c r="K50" s="4"/>
      <c r="L50" s="13"/>
      <c r="N50"/>
      <c r="O50"/>
    </row>
    <row r="51" spans="1:17" s="1" customFormat="1" ht="14.25" customHeight="1" x14ac:dyDescent="0.25">
      <c r="A51" s="2"/>
      <c r="B51" s="3"/>
      <c r="C51" s="4"/>
      <c r="D51" s="4"/>
      <c r="E51" s="143"/>
      <c r="F51" s="4"/>
      <c r="G51" s="4"/>
      <c r="H51" s="4"/>
      <c r="I51" s="4"/>
      <c r="J51" s="4"/>
      <c r="K51" s="4"/>
      <c r="L51" s="13"/>
      <c r="N51"/>
      <c r="O51"/>
    </row>
    <row r="52" spans="1:17" s="1" customFormat="1" ht="14.25" customHeight="1" x14ac:dyDescent="0.25">
      <c r="A52" s="2"/>
      <c r="B52" s="3"/>
      <c r="C52" s="4"/>
      <c r="D52" s="4"/>
      <c r="E52" s="143"/>
      <c r="F52" s="4"/>
      <c r="G52" s="4"/>
      <c r="H52" s="4"/>
      <c r="I52" s="4"/>
      <c r="J52" s="4"/>
      <c r="K52" s="4"/>
      <c r="L52" s="13"/>
      <c r="N52"/>
      <c r="O52"/>
    </row>
    <row r="53" spans="1:17" s="1" customFormat="1" ht="14.25" customHeight="1" x14ac:dyDescent="0.3">
      <c r="A53" s="2"/>
      <c r="B53" s="153" t="s">
        <v>73</v>
      </c>
      <c r="C53" s="4"/>
      <c r="D53" s="4"/>
      <c r="E53" s="4"/>
      <c r="F53" s="4"/>
      <c r="G53" s="4"/>
      <c r="H53" s="4"/>
      <c r="I53" s="4"/>
      <c r="J53" s="4"/>
      <c r="K53" s="4"/>
      <c r="L53" s="154"/>
      <c r="N53"/>
      <c r="O53"/>
    </row>
    <row r="54" spans="1:17" s="1" customFormat="1" ht="14.25" customHeight="1" x14ac:dyDescent="0.25">
      <c r="A54" s="2"/>
      <c r="B54" s="155" t="s">
        <v>115</v>
      </c>
      <c r="C54" s="156"/>
      <c r="D54" s="156">
        <v>9</v>
      </c>
      <c r="E54" s="156">
        <v>550</v>
      </c>
      <c r="F54" s="156"/>
      <c r="G54" s="156"/>
      <c r="H54" s="156"/>
      <c r="I54" s="156"/>
      <c r="J54" s="156"/>
      <c r="K54" s="156">
        <f>D54*E54</f>
        <v>4950</v>
      </c>
      <c r="L54" s="13"/>
      <c r="O54"/>
      <c r="P54"/>
      <c r="Q54"/>
    </row>
    <row r="55" spans="1:17" s="1" customFormat="1" ht="14.25" customHeight="1" x14ac:dyDescent="0.25">
      <c r="A55" s="2"/>
      <c r="B55" s="155" t="s">
        <v>118</v>
      </c>
      <c r="C55" s="156"/>
      <c r="D55" s="156">
        <v>24</v>
      </c>
      <c r="E55" s="156">
        <v>550</v>
      </c>
      <c r="F55" s="156"/>
      <c r="G55" s="156"/>
      <c r="H55" s="156"/>
      <c r="I55" s="156"/>
      <c r="J55" s="156"/>
      <c r="K55" s="156">
        <f>D55*E55</f>
        <v>13200</v>
      </c>
      <c r="L55" s="13"/>
      <c r="O55"/>
      <c r="P55"/>
      <c r="Q55"/>
    </row>
    <row r="56" spans="1:17" s="1" customFormat="1" ht="14.25" customHeight="1" x14ac:dyDescent="0.25">
      <c r="A56" s="2"/>
      <c r="B56" s="175" t="s">
        <v>117</v>
      </c>
      <c r="C56" s="156"/>
      <c r="D56" s="156"/>
      <c r="E56" s="156"/>
      <c r="F56" s="156"/>
      <c r="G56" s="156"/>
      <c r="H56" s="156"/>
      <c r="I56" s="156"/>
      <c r="J56" s="156"/>
      <c r="K56" s="156">
        <f>K54+K55</f>
        <v>18150</v>
      </c>
      <c r="L56" s="13"/>
      <c r="O56"/>
      <c r="P56"/>
      <c r="Q56"/>
    </row>
    <row r="57" spans="1:17" s="1" customFormat="1" ht="14.25" customHeight="1" x14ac:dyDescent="0.25">
      <c r="A57" s="2"/>
      <c r="B57" s="157" t="s">
        <v>67</v>
      </c>
      <c r="C57" s="156"/>
      <c r="D57" s="156">
        <v>1</v>
      </c>
      <c r="E57" s="156">
        <v>550</v>
      </c>
      <c r="F57" s="156"/>
      <c r="G57" s="156"/>
      <c r="H57" s="156"/>
      <c r="I57" s="156"/>
      <c r="J57" s="156"/>
      <c r="K57" s="156">
        <f>D57*E57</f>
        <v>550</v>
      </c>
      <c r="L57" s="13"/>
      <c r="O57"/>
      <c r="P57"/>
      <c r="Q57"/>
    </row>
    <row r="58" spans="1:17" s="1" customFormat="1" ht="14.25" customHeight="1" x14ac:dyDescent="0.25">
      <c r="A58" s="2"/>
      <c r="C58" s="4"/>
      <c r="D58" s="4"/>
      <c r="E58" s="143"/>
      <c r="F58" s="4"/>
      <c r="G58" s="4"/>
      <c r="H58" s="4"/>
      <c r="I58" s="4"/>
      <c r="J58" s="4"/>
      <c r="K58" s="4"/>
      <c r="L58" s="13"/>
      <c r="N58"/>
      <c r="O58"/>
    </row>
    <row r="59" spans="1:17" s="1" customFormat="1" ht="14.25" customHeight="1" x14ac:dyDescent="0.25">
      <c r="A59" s="2"/>
      <c r="B59" s="3"/>
      <c r="C59" s="4"/>
      <c r="D59" s="4"/>
      <c r="E59" s="143"/>
      <c r="F59" s="4"/>
      <c r="G59" s="4"/>
      <c r="H59" s="4"/>
      <c r="I59" s="4"/>
      <c r="J59" s="4"/>
      <c r="K59" s="4"/>
      <c r="L59" s="13"/>
      <c r="N59"/>
      <c r="O59"/>
    </row>
    <row r="60" spans="1:17" s="1" customFormat="1" ht="14.25" customHeight="1" x14ac:dyDescent="0.25">
      <c r="A60" s="2"/>
      <c r="B60" s="3"/>
      <c r="C60" s="4"/>
      <c r="D60" s="4"/>
      <c r="E60" s="143"/>
      <c r="F60" s="4"/>
      <c r="G60" s="4"/>
      <c r="H60" s="4"/>
      <c r="I60" s="4"/>
      <c r="J60" s="4"/>
      <c r="K60" s="4"/>
      <c r="L60" s="13"/>
      <c r="N60"/>
      <c r="O60"/>
    </row>
    <row r="61" spans="1:17" s="1" customFormat="1" ht="14.25" customHeight="1" x14ac:dyDescent="0.25">
      <c r="A61" s="2"/>
      <c r="B61" s="3"/>
      <c r="C61" s="4"/>
      <c r="D61" s="4"/>
      <c r="E61" s="143"/>
      <c r="F61" s="4"/>
      <c r="G61" s="4"/>
      <c r="H61" s="4"/>
      <c r="I61" s="4"/>
      <c r="J61" s="4"/>
      <c r="K61" s="4"/>
      <c r="L61" s="13"/>
      <c r="N61"/>
      <c r="O61"/>
    </row>
    <row r="62" spans="1:17" s="1" customFormat="1" ht="14.25" customHeight="1" x14ac:dyDescent="0.25">
      <c r="A62" s="2"/>
      <c r="B62" s="3"/>
      <c r="C62" s="4"/>
      <c r="D62" s="4"/>
      <c r="E62" s="143"/>
      <c r="F62" s="4"/>
      <c r="G62" s="4"/>
      <c r="H62" s="4"/>
      <c r="I62" s="4"/>
      <c r="J62" s="4"/>
      <c r="K62" s="4"/>
      <c r="L62" s="13"/>
      <c r="N62"/>
      <c r="O62"/>
    </row>
    <row r="63" spans="1:17" s="1" customFormat="1" ht="14.25" customHeight="1" x14ac:dyDescent="0.25">
      <c r="A63" s="2"/>
      <c r="B63" s="3"/>
      <c r="C63" s="4"/>
      <c r="D63" s="4"/>
      <c r="E63" s="143"/>
      <c r="F63" s="4"/>
      <c r="G63" s="4"/>
      <c r="H63" s="4"/>
      <c r="I63" s="4"/>
      <c r="J63" s="4"/>
      <c r="K63" s="4"/>
      <c r="L63" s="13"/>
      <c r="N63"/>
      <c r="O63"/>
    </row>
    <row r="64" spans="1:17" s="1" customFormat="1" ht="14.25" customHeight="1" x14ac:dyDescent="0.25">
      <c r="A64" s="2"/>
      <c r="B64" s="3"/>
      <c r="C64" s="4"/>
      <c r="D64" s="4"/>
      <c r="E64" s="143"/>
      <c r="F64" s="4"/>
      <c r="G64" s="4"/>
      <c r="H64" s="4"/>
      <c r="I64" s="4"/>
      <c r="J64" s="4"/>
      <c r="K64" s="4"/>
      <c r="L64" s="13"/>
      <c r="N64"/>
      <c r="O64"/>
    </row>
    <row r="65" spans="1:15" s="1" customFormat="1" ht="14.25" customHeight="1" x14ac:dyDescent="0.25">
      <c r="A65" s="2"/>
      <c r="B65" s="3"/>
      <c r="C65" s="4"/>
      <c r="D65" s="4"/>
      <c r="E65" s="143"/>
      <c r="F65" s="4"/>
      <c r="G65" s="4"/>
      <c r="H65" s="4"/>
      <c r="I65" s="4"/>
      <c r="J65" s="4"/>
      <c r="K65" s="4"/>
      <c r="L65" s="13"/>
      <c r="N65"/>
      <c r="O65"/>
    </row>
    <row r="66" spans="1:15" s="1" customFormat="1" ht="14.25" customHeight="1" x14ac:dyDescent="0.25">
      <c r="A66" s="2"/>
      <c r="B66" s="3"/>
      <c r="C66" s="4"/>
      <c r="D66" s="4"/>
      <c r="E66" s="143"/>
      <c r="F66" s="4"/>
      <c r="G66" s="4"/>
      <c r="H66" s="4"/>
      <c r="I66" s="4"/>
      <c r="J66" s="4"/>
      <c r="K66" s="4"/>
      <c r="L66" s="13"/>
      <c r="N66"/>
      <c r="O66"/>
    </row>
    <row r="67" spans="1:15" s="1" customFormat="1" ht="14.25" customHeight="1" x14ac:dyDescent="0.25">
      <c r="A67" s="2"/>
      <c r="B67" s="3"/>
      <c r="C67" s="4"/>
      <c r="D67" s="4"/>
      <c r="E67" s="143"/>
      <c r="F67" s="4"/>
      <c r="G67" s="4"/>
      <c r="H67" s="4"/>
      <c r="I67" s="4"/>
      <c r="J67" s="4"/>
      <c r="K67" s="4"/>
      <c r="L67" s="13"/>
      <c r="N67"/>
      <c r="O67"/>
    </row>
    <row r="68" spans="1:15" s="1" customFormat="1" ht="14.25" customHeight="1" x14ac:dyDescent="0.25">
      <c r="A68" s="2"/>
      <c r="B68" s="3"/>
      <c r="C68" s="4"/>
      <c r="D68" s="4"/>
      <c r="E68" s="143"/>
      <c r="F68" s="4"/>
      <c r="G68" s="4"/>
      <c r="H68" s="4"/>
      <c r="I68" s="4"/>
      <c r="J68" s="4"/>
      <c r="K68" s="4"/>
      <c r="L68" s="13"/>
      <c r="N68"/>
      <c r="O68"/>
    </row>
    <row r="69" spans="1:15" s="1" customFormat="1" ht="14.25" customHeight="1" x14ac:dyDescent="0.25">
      <c r="A69" s="2"/>
      <c r="B69" s="3"/>
      <c r="C69" s="4"/>
      <c r="D69" s="4"/>
      <c r="E69" s="143"/>
      <c r="F69" s="4"/>
      <c r="G69" s="4"/>
      <c r="H69" s="4"/>
      <c r="I69" s="4"/>
      <c r="J69" s="4"/>
      <c r="K69" s="4"/>
      <c r="L69" s="13"/>
      <c r="N69"/>
      <c r="O69"/>
    </row>
    <row r="70" spans="1:15" s="1" customFormat="1" ht="14.25" customHeight="1" x14ac:dyDescent="0.25">
      <c r="A70" s="2"/>
      <c r="B70" s="3"/>
      <c r="C70" s="4"/>
      <c r="D70" s="4"/>
      <c r="E70" s="143"/>
      <c r="F70" s="4"/>
      <c r="G70" s="4"/>
      <c r="H70" s="4"/>
      <c r="I70" s="4"/>
      <c r="J70" s="4"/>
      <c r="K70" s="4"/>
      <c r="L70" s="13"/>
      <c r="N70"/>
      <c r="O70"/>
    </row>
    <row r="71" spans="1:15" s="1" customFormat="1" ht="14.25" customHeight="1" x14ac:dyDescent="0.25">
      <c r="A71" s="2"/>
      <c r="B71" s="3"/>
      <c r="C71" s="4"/>
      <c r="D71" s="4"/>
      <c r="E71" s="143"/>
      <c r="F71" s="4"/>
      <c r="G71" s="4"/>
      <c r="H71" s="4"/>
      <c r="I71" s="4"/>
      <c r="J71" s="4"/>
      <c r="K71" s="4"/>
      <c r="L71" s="13"/>
      <c r="N71"/>
      <c r="O71"/>
    </row>
    <row r="72" spans="1:15" s="1" customFormat="1" ht="14.25" customHeight="1" x14ac:dyDescent="0.25">
      <c r="A72" s="2"/>
      <c r="B72" s="3"/>
      <c r="C72" s="4"/>
      <c r="D72" s="4"/>
      <c r="E72" s="143"/>
      <c r="F72" s="4"/>
      <c r="G72" s="4"/>
      <c r="H72" s="4"/>
      <c r="I72" s="4"/>
      <c r="J72" s="4"/>
      <c r="K72" s="4"/>
      <c r="L72" s="13"/>
      <c r="N72"/>
      <c r="O72"/>
    </row>
    <row r="73" spans="1:15" s="1" customFormat="1" ht="14.25" customHeight="1" x14ac:dyDescent="0.25">
      <c r="A73" s="2"/>
      <c r="B73" s="3"/>
      <c r="C73" s="4"/>
      <c r="D73" s="4"/>
      <c r="E73" s="143"/>
      <c r="F73" s="4"/>
      <c r="G73" s="4"/>
      <c r="H73" s="4"/>
      <c r="I73" s="4"/>
      <c r="J73" s="4"/>
      <c r="K73" s="4"/>
      <c r="L73" s="13"/>
      <c r="N73"/>
      <c r="O73"/>
    </row>
    <row r="74" spans="1:15" s="1" customFormat="1" ht="14.25" customHeight="1" x14ac:dyDescent="0.25">
      <c r="A74" s="2"/>
      <c r="B74" s="3"/>
      <c r="C74" s="4"/>
      <c r="D74" s="4"/>
      <c r="E74" s="143"/>
      <c r="F74" s="4"/>
      <c r="G74" s="4"/>
      <c r="H74" s="4"/>
      <c r="I74" s="4"/>
      <c r="J74" s="4"/>
      <c r="K74" s="4"/>
      <c r="L74" s="13"/>
      <c r="N74"/>
      <c r="O74"/>
    </row>
    <row r="75" spans="1:15" s="1" customFormat="1" ht="14.25" customHeight="1" x14ac:dyDescent="0.25">
      <c r="A75" s="2"/>
      <c r="B75" s="3"/>
      <c r="C75" s="4"/>
      <c r="D75" s="4"/>
      <c r="E75" s="143"/>
      <c r="F75" s="4"/>
      <c r="G75" s="4"/>
      <c r="H75" s="4"/>
      <c r="I75" s="4"/>
      <c r="J75" s="4"/>
      <c r="K75" s="4"/>
      <c r="L75" s="13"/>
      <c r="N75"/>
      <c r="O75"/>
    </row>
    <row r="76" spans="1:15" s="1" customFormat="1" ht="14.25" customHeight="1" x14ac:dyDescent="0.25">
      <c r="A76" s="2"/>
      <c r="B76" s="3"/>
      <c r="C76" s="4"/>
      <c r="D76" s="4"/>
      <c r="E76" s="143"/>
      <c r="F76" s="4"/>
      <c r="G76" s="4"/>
      <c r="H76" s="4"/>
      <c r="I76" s="4"/>
      <c r="J76" s="4"/>
      <c r="K76" s="4"/>
      <c r="L76" s="13"/>
      <c r="N76"/>
      <c r="O76"/>
    </row>
    <row r="77" spans="1:15" s="1" customFormat="1" ht="14.25" customHeight="1" x14ac:dyDescent="0.25">
      <c r="A77" s="2"/>
      <c r="B77" s="3"/>
      <c r="C77" s="4"/>
      <c r="D77" s="4"/>
      <c r="E77" s="143"/>
      <c r="F77" s="4"/>
      <c r="G77" s="4"/>
      <c r="H77" s="4"/>
      <c r="I77" s="4"/>
      <c r="J77" s="4"/>
      <c r="K77" s="4"/>
      <c r="L77" s="13"/>
      <c r="N77"/>
      <c r="O77"/>
    </row>
    <row r="78" spans="1:15" s="1" customFormat="1" ht="14.25" customHeight="1" x14ac:dyDescent="0.25">
      <c r="A78" s="2"/>
      <c r="B78" s="3"/>
      <c r="C78" s="4"/>
      <c r="D78" s="4"/>
      <c r="E78" s="143"/>
      <c r="F78" s="4"/>
      <c r="G78" s="4"/>
      <c r="H78" s="4"/>
      <c r="I78" s="4"/>
      <c r="J78" s="4"/>
      <c r="K78" s="4"/>
      <c r="L78" s="13"/>
      <c r="N78"/>
      <c r="O78"/>
    </row>
    <row r="79" spans="1:15" s="1" customFormat="1" ht="14.25" customHeight="1" x14ac:dyDescent="0.25">
      <c r="A79" s="2"/>
      <c r="B79" s="3"/>
      <c r="C79" s="4"/>
      <c r="D79" s="4"/>
      <c r="E79" s="143"/>
      <c r="F79" s="4"/>
      <c r="G79" s="4"/>
      <c r="H79" s="4"/>
      <c r="I79" s="4"/>
      <c r="J79" s="4"/>
      <c r="K79" s="4"/>
      <c r="L79" s="13"/>
      <c r="N79"/>
      <c r="O79"/>
    </row>
    <row r="80" spans="1:15" s="1" customFormat="1" ht="14.25" customHeight="1" x14ac:dyDescent="0.25">
      <c r="A80" s="2"/>
      <c r="B80" s="3"/>
      <c r="C80" s="4"/>
      <c r="D80" s="4"/>
      <c r="E80" s="143"/>
      <c r="F80" s="4"/>
      <c r="G80" s="4"/>
      <c r="H80" s="4"/>
      <c r="I80" s="4"/>
      <c r="J80" s="4"/>
      <c r="K80" s="4"/>
      <c r="L80" s="13"/>
      <c r="N80"/>
      <c r="O80"/>
    </row>
    <row r="81" spans="1:15" s="1" customFormat="1" ht="14.25" customHeight="1" x14ac:dyDescent="0.25">
      <c r="A81" s="2"/>
      <c r="B81" s="3"/>
      <c r="C81" s="4"/>
      <c r="D81" s="4"/>
      <c r="E81" s="143"/>
      <c r="F81" s="4"/>
      <c r="G81" s="4"/>
      <c r="H81" s="4"/>
      <c r="I81" s="4"/>
      <c r="J81" s="4"/>
      <c r="K81" s="4"/>
      <c r="L81" s="13"/>
      <c r="N81"/>
      <c r="O81"/>
    </row>
    <row r="82" spans="1:15" s="1" customFormat="1" ht="14.25" customHeight="1" x14ac:dyDescent="0.25">
      <c r="A82" s="2"/>
      <c r="B82" s="3"/>
      <c r="C82" s="4"/>
      <c r="D82" s="4"/>
      <c r="E82" s="143"/>
      <c r="F82" s="4"/>
      <c r="G82" s="4"/>
      <c r="H82" s="4"/>
      <c r="I82" s="4"/>
      <c r="J82" s="4"/>
      <c r="K82" s="4"/>
      <c r="L82" s="13"/>
      <c r="N82"/>
      <c r="O82"/>
    </row>
    <row r="83" spans="1:15" s="1" customFormat="1" ht="14.25" customHeight="1" x14ac:dyDescent="0.25">
      <c r="A83" s="2"/>
      <c r="B83" s="3"/>
      <c r="C83" s="4"/>
      <c r="D83" s="4"/>
      <c r="E83" s="143"/>
      <c r="F83" s="4"/>
      <c r="G83" s="4"/>
      <c r="H83" s="4"/>
      <c r="I83" s="4"/>
      <c r="J83" s="4"/>
      <c r="K83" s="4"/>
      <c r="L83" s="13"/>
      <c r="N83"/>
      <c r="O83"/>
    </row>
    <row r="84" spans="1:15" s="1" customFormat="1" ht="14.25" customHeight="1" x14ac:dyDescent="0.25">
      <c r="A84" s="2"/>
      <c r="B84" s="3"/>
      <c r="C84" s="4"/>
      <c r="D84" s="4"/>
      <c r="E84" s="143"/>
      <c r="F84" s="4"/>
      <c r="G84" s="4"/>
      <c r="H84" s="4"/>
      <c r="I84" s="4"/>
      <c r="J84" s="4"/>
      <c r="K84" s="4"/>
      <c r="L84" s="13"/>
      <c r="N84"/>
      <c r="O84"/>
    </row>
    <row r="85" spans="1:15" s="1" customFormat="1" ht="14.25" customHeight="1" x14ac:dyDescent="0.25">
      <c r="A85" s="2"/>
      <c r="B85" s="3"/>
      <c r="C85" s="4"/>
      <c r="D85" s="4"/>
      <c r="E85" s="143"/>
      <c r="F85" s="4"/>
      <c r="G85" s="4"/>
      <c r="H85" s="4"/>
      <c r="I85" s="4"/>
      <c r="J85" s="4"/>
      <c r="K85" s="4"/>
      <c r="L85" s="13"/>
      <c r="N85"/>
      <c r="O85"/>
    </row>
    <row r="86" spans="1:15" s="1" customFormat="1" ht="14.25" customHeight="1" x14ac:dyDescent="0.25">
      <c r="A86" s="2"/>
      <c r="B86" s="3"/>
      <c r="C86" s="4"/>
      <c r="D86" s="4"/>
      <c r="E86" s="143"/>
      <c r="F86" s="4"/>
      <c r="G86" s="4"/>
      <c r="H86" s="4"/>
      <c r="I86" s="4"/>
      <c r="J86" s="4"/>
      <c r="K86" s="4"/>
      <c r="L86" s="13"/>
      <c r="N86"/>
      <c r="O86"/>
    </row>
    <row r="87" spans="1:15" s="1" customFormat="1" ht="14.25" customHeight="1" x14ac:dyDescent="0.25">
      <c r="A87" s="2"/>
      <c r="B87" s="3"/>
      <c r="C87" s="4"/>
      <c r="D87" s="4"/>
      <c r="E87" s="143"/>
      <c r="F87" s="4"/>
      <c r="G87" s="4"/>
      <c r="H87" s="4"/>
      <c r="I87" s="4"/>
      <c r="J87" s="4"/>
      <c r="K87" s="4"/>
      <c r="L87" s="13"/>
      <c r="N87"/>
      <c r="O87"/>
    </row>
    <row r="88" spans="1:15" s="1" customFormat="1" ht="14.25" customHeight="1" x14ac:dyDescent="0.25">
      <c r="A88" s="2"/>
      <c r="B88" s="3"/>
      <c r="C88" s="4"/>
      <c r="D88" s="4"/>
      <c r="E88" s="143"/>
      <c r="F88" s="4"/>
      <c r="G88" s="4"/>
      <c r="H88" s="4"/>
      <c r="I88" s="4"/>
      <c r="J88" s="4"/>
      <c r="K88" s="4"/>
      <c r="L88" s="13"/>
      <c r="N88"/>
      <c r="O88"/>
    </row>
    <row r="89" spans="1:15" s="1" customFormat="1" ht="14.25" customHeight="1" x14ac:dyDescent="0.25">
      <c r="A89" s="2"/>
      <c r="B89" s="3"/>
      <c r="C89" s="4"/>
      <c r="D89" s="4"/>
      <c r="E89" s="143"/>
      <c r="F89" s="4"/>
      <c r="G89" s="4"/>
      <c r="H89" s="4"/>
      <c r="I89" s="4"/>
      <c r="J89" s="4"/>
      <c r="K89" s="4"/>
      <c r="L89" s="13"/>
      <c r="N89"/>
      <c r="O89"/>
    </row>
    <row r="90" spans="1:15" s="1" customFormat="1" ht="14.25" customHeight="1" x14ac:dyDescent="0.25">
      <c r="A90" s="2"/>
      <c r="B90" s="3"/>
      <c r="C90" s="4"/>
      <c r="D90" s="4"/>
      <c r="E90" s="143"/>
      <c r="F90" s="4"/>
      <c r="G90" s="4"/>
      <c r="H90" s="4"/>
      <c r="I90" s="4"/>
      <c r="J90" s="4"/>
      <c r="K90" s="4"/>
      <c r="L90" s="13"/>
      <c r="N90"/>
      <c r="O90"/>
    </row>
    <row r="91" spans="1:15" s="1" customFormat="1" ht="14.25" customHeight="1" x14ac:dyDescent="0.25">
      <c r="A91" s="2"/>
      <c r="B91" s="3"/>
      <c r="C91" s="4"/>
      <c r="D91" s="4"/>
      <c r="E91" s="143"/>
      <c r="F91" s="4"/>
      <c r="G91" s="4"/>
      <c r="H91" s="4"/>
      <c r="I91" s="4"/>
      <c r="J91" s="4"/>
      <c r="K91" s="4"/>
      <c r="L91" s="13"/>
      <c r="N91"/>
      <c r="O91"/>
    </row>
    <row r="92" spans="1:15" s="1" customFormat="1" ht="14.25" customHeight="1" x14ac:dyDescent="0.25">
      <c r="A92" s="2"/>
      <c r="B92" s="3"/>
      <c r="C92" s="4"/>
      <c r="D92" s="4"/>
      <c r="E92" s="143"/>
      <c r="F92" s="4"/>
      <c r="G92" s="4"/>
      <c r="H92" s="4"/>
      <c r="I92" s="4"/>
      <c r="J92" s="4"/>
      <c r="K92" s="4"/>
      <c r="L92" s="13"/>
      <c r="N92"/>
      <c r="O92"/>
    </row>
    <row r="93" spans="1:15" s="1" customFormat="1" ht="14.25" customHeight="1" x14ac:dyDescent="0.25">
      <c r="A93" s="2"/>
      <c r="B93" s="3"/>
      <c r="C93" s="4"/>
      <c r="D93" s="4"/>
      <c r="E93" s="143"/>
      <c r="F93" s="4"/>
      <c r="G93" s="4"/>
      <c r="H93" s="4"/>
      <c r="I93" s="4"/>
      <c r="J93" s="4"/>
      <c r="K93" s="4"/>
      <c r="L93" s="13"/>
      <c r="N93"/>
      <c r="O93"/>
    </row>
    <row r="94" spans="1:15" s="1" customFormat="1" ht="14.25" customHeight="1" x14ac:dyDescent="0.25">
      <c r="A94" s="2"/>
      <c r="B94" s="3"/>
      <c r="C94" s="4"/>
      <c r="D94" s="4"/>
      <c r="E94" s="143"/>
      <c r="F94" s="4"/>
      <c r="G94" s="4"/>
      <c r="H94" s="4"/>
      <c r="I94" s="4"/>
      <c r="J94" s="4"/>
      <c r="K94" s="4"/>
      <c r="L94" s="13"/>
      <c r="N94"/>
      <c r="O94"/>
    </row>
    <row r="95" spans="1:15" s="1" customFormat="1" ht="14.25" customHeight="1" x14ac:dyDescent="0.25">
      <c r="A95" s="2"/>
      <c r="B95" s="3"/>
      <c r="C95" s="4"/>
      <c r="D95" s="4"/>
      <c r="E95" s="143"/>
      <c r="F95" s="4"/>
      <c r="G95" s="4"/>
      <c r="H95" s="4"/>
      <c r="I95" s="4"/>
      <c r="J95" s="4"/>
      <c r="K95" s="4"/>
      <c r="L95" s="13"/>
      <c r="N95"/>
      <c r="O95"/>
    </row>
    <row r="96" spans="1:15" s="1" customFormat="1" ht="14.25" customHeight="1" x14ac:dyDescent="0.25">
      <c r="A96" s="2"/>
      <c r="B96" s="3"/>
      <c r="C96" s="4"/>
      <c r="D96" s="4"/>
      <c r="E96" s="143"/>
      <c r="F96" s="4"/>
      <c r="G96" s="4"/>
      <c r="H96" s="4"/>
      <c r="I96" s="4"/>
      <c r="J96" s="4"/>
      <c r="K96" s="4"/>
      <c r="L96" s="13"/>
      <c r="N96"/>
      <c r="O96"/>
    </row>
    <row r="97" spans="1:15" s="1" customFormat="1" ht="14.25" customHeight="1" x14ac:dyDescent="0.25">
      <c r="A97" s="2"/>
      <c r="B97" s="3"/>
      <c r="C97" s="4"/>
      <c r="D97" s="4"/>
      <c r="E97" s="143"/>
      <c r="F97" s="4"/>
      <c r="G97" s="4"/>
      <c r="H97" s="4"/>
      <c r="I97" s="4"/>
      <c r="J97" s="4"/>
      <c r="K97" s="4"/>
      <c r="L97" s="13"/>
      <c r="N97"/>
      <c r="O97"/>
    </row>
    <row r="98" spans="1:15" s="1" customFormat="1" ht="14.25" customHeight="1" x14ac:dyDescent="0.25">
      <c r="A98" s="2"/>
      <c r="B98" s="3"/>
      <c r="C98" s="4"/>
      <c r="D98" s="4"/>
      <c r="E98" s="143"/>
      <c r="F98" s="4"/>
      <c r="G98" s="4"/>
      <c r="H98" s="4"/>
      <c r="I98" s="4"/>
      <c r="J98" s="4"/>
      <c r="K98" s="4"/>
      <c r="L98" s="13"/>
      <c r="N98"/>
      <c r="O98"/>
    </row>
    <row r="99" spans="1:15" s="1" customFormat="1" ht="14.25" customHeight="1" x14ac:dyDescent="0.25">
      <c r="A99" s="2"/>
      <c r="B99" s="3"/>
      <c r="C99" s="4"/>
      <c r="D99" s="4"/>
      <c r="E99" s="143"/>
      <c r="F99" s="4"/>
      <c r="G99" s="4"/>
      <c r="H99" s="4"/>
      <c r="I99" s="4"/>
      <c r="J99" s="4"/>
      <c r="K99" s="4"/>
      <c r="L99" s="13"/>
      <c r="N99"/>
      <c r="O99"/>
    </row>
    <row r="100" spans="1:15" s="1" customFormat="1" ht="14.25" customHeight="1" x14ac:dyDescent="0.25">
      <c r="A100" s="2"/>
      <c r="B100" s="3"/>
      <c r="C100" s="4"/>
      <c r="D100" s="4"/>
      <c r="E100" s="143"/>
      <c r="F100" s="4"/>
      <c r="G100" s="4"/>
      <c r="H100" s="4"/>
      <c r="I100" s="4"/>
      <c r="J100" s="4"/>
      <c r="K100" s="4"/>
      <c r="L100" s="13"/>
      <c r="N100"/>
      <c r="O100"/>
    </row>
    <row r="101" spans="1:15" s="1" customFormat="1" ht="14.25" customHeight="1" x14ac:dyDescent="0.25">
      <c r="A101" s="2"/>
      <c r="B101" s="3"/>
      <c r="C101" s="4"/>
      <c r="D101" s="4"/>
      <c r="E101" s="143"/>
      <c r="F101" s="4"/>
      <c r="G101" s="4"/>
      <c r="H101" s="4"/>
      <c r="I101" s="4"/>
      <c r="J101" s="4"/>
      <c r="K101" s="4"/>
      <c r="L101" s="13"/>
      <c r="N101"/>
      <c r="O101"/>
    </row>
    <row r="102" spans="1:15" s="1" customFormat="1" ht="14.25" customHeight="1" x14ac:dyDescent="0.25">
      <c r="A102" s="2"/>
      <c r="B102" s="3"/>
      <c r="C102" s="4"/>
      <c r="D102" s="4"/>
      <c r="E102" s="143"/>
      <c r="F102" s="4"/>
      <c r="G102" s="4"/>
      <c r="H102" s="4"/>
      <c r="I102" s="4"/>
      <c r="J102" s="4"/>
      <c r="K102" s="4"/>
      <c r="L102" s="13"/>
      <c r="N102"/>
      <c r="O102"/>
    </row>
    <row r="103" spans="1:15" s="1" customFormat="1" ht="14.25" customHeight="1" x14ac:dyDescent="0.25">
      <c r="A103" s="2"/>
      <c r="B103" s="3"/>
      <c r="C103" s="4"/>
      <c r="D103" s="4"/>
      <c r="E103" s="143"/>
      <c r="F103" s="4"/>
      <c r="G103" s="4"/>
      <c r="H103" s="4"/>
      <c r="I103" s="4"/>
      <c r="J103" s="4"/>
      <c r="K103" s="4"/>
      <c r="L103" s="13"/>
      <c r="N103"/>
      <c r="O103"/>
    </row>
    <row r="104" spans="1:15" s="1" customFormat="1" ht="14.25" customHeight="1" x14ac:dyDescent="0.25">
      <c r="A104" s="2"/>
      <c r="B104" s="3"/>
      <c r="C104" s="4"/>
      <c r="D104" s="4"/>
      <c r="E104" s="143"/>
      <c r="F104" s="4"/>
      <c r="G104" s="4"/>
      <c r="H104" s="4"/>
      <c r="I104" s="4"/>
      <c r="J104" s="4"/>
      <c r="K104" s="4"/>
      <c r="L104" s="13"/>
      <c r="N104"/>
      <c r="O104"/>
    </row>
    <row r="105" spans="1:15" s="1" customFormat="1" ht="14.25" customHeight="1" x14ac:dyDescent="0.25">
      <c r="A105" s="2"/>
      <c r="B105" s="3"/>
      <c r="C105" s="4"/>
      <c r="D105" s="4"/>
      <c r="E105" s="143"/>
      <c r="F105" s="4"/>
      <c r="G105" s="4"/>
      <c r="H105" s="4"/>
      <c r="I105" s="4"/>
      <c r="J105" s="4"/>
      <c r="K105" s="4"/>
      <c r="L105" s="13"/>
      <c r="N105"/>
      <c r="O105"/>
    </row>
    <row r="106" spans="1:15" s="1" customFormat="1" ht="14.25" customHeight="1" x14ac:dyDescent="0.25">
      <c r="A106" s="2"/>
      <c r="B106" s="3"/>
      <c r="C106" s="4"/>
      <c r="D106" s="4"/>
      <c r="E106" s="143"/>
      <c r="F106" s="4"/>
      <c r="G106" s="4"/>
      <c r="H106" s="4"/>
      <c r="I106" s="4"/>
      <c r="J106" s="4"/>
      <c r="K106" s="4"/>
      <c r="L106" s="13"/>
      <c r="N106"/>
      <c r="O106"/>
    </row>
    <row r="107" spans="1:15" s="1" customFormat="1" ht="14.25" customHeight="1" x14ac:dyDescent="0.25">
      <c r="A107" s="2"/>
      <c r="B107" s="3"/>
      <c r="C107" s="4"/>
      <c r="D107" s="4"/>
      <c r="E107" s="143"/>
      <c r="F107" s="4"/>
      <c r="G107" s="4"/>
      <c r="H107" s="4"/>
      <c r="I107" s="4"/>
      <c r="J107" s="4"/>
      <c r="K107" s="4"/>
      <c r="L107" s="13"/>
      <c r="N107"/>
      <c r="O107"/>
    </row>
    <row r="108" spans="1:15" s="1" customFormat="1" ht="14.25" customHeight="1" x14ac:dyDescent="0.25">
      <c r="A108" s="2"/>
      <c r="B108" s="3"/>
      <c r="C108" s="4"/>
      <c r="D108" s="4"/>
      <c r="E108" s="143"/>
      <c r="F108" s="4"/>
      <c r="G108" s="4"/>
      <c r="H108" s="4"/>
      <c r="I108" s="4"/>
      <c r="J108" s="4"/>
      <c r="K108" s="4"/>
      <c r="L108" s="13"/>
      <c r="N108"/>
      <c r="O108"/>
    </row>
    <row r="109" spans="1:15" s="1" customFormat="1" ht="14.25" customHeight="1" x14ac:dyDescent="0.25">
      <c r="A109" s="2"/>
      <c r="B109" s="3"/>
      <c r="C109" s="4"/>
      <c r="D109" s="4"/>
      <c r="E109" s="143"/>
      <c r="F109" s="4"/>
      <c r="G109" s="4"/>
      <c r="H109" s="4"/>
      <c r="I109" s="4"/>
      <c r="J109" s="4"/>
      <c r="K109" s="4"/>
      <c r="L109" s="13"/>
      <c r="N109"/>
      <c r="O109"/>
    </row>
    <row r="110" spans="1:15" s="1" customFormat="1" ht="14.25" customHeight="1" x14ac:dyDescent="0.25">
      <c r="A110" s="2"/>
      <c r="B110" s="3"/>
      <c r="C110" s="4"/>
      <c r="D110" s="4"/>
      <c r="E110" s="143"/>
      <c r="F110" s="4"/>
      <c r="G110" s="4"/>
      <c r="H110" s="4"/>
      <c r="I110" s="4"/>
      <c r="J110" s="4"/>
      <c r="K110" s="4"/>
      <c r="L110" s="13"/>
      <c r="N110"/>
      <c r="O110"/>
    </row>
    <row r="111" spans="1:15" s="1" customFormat="1" ht="14.25" customHeight="1" x14ac:dyDescent="0.25">
      <c r="A111" s="2"/>
      <c r="B111" s="3"/>
      <c r="C111" s="4"/>
      <c r="D111" s="4"/>
      <c r="E111" s="143"/>
      <c r="F111" s="4"/>
      <c r="G111" s="4"/>
      <c r="H111" s="4"/>
      <c r="I111" s="4"/>
      <c r="J111" s="4"/>
      <c r="K111" s="4"/>
      <c r="L111" s="13"/>
      <c r="N111"/>
      <c r="O111"/>
    </row>
    <row r="112" spans="1:15" s="1" customFormat="1" ht="14.25" customHeight="1" x14ac:dyDescent="0.25">
      <c r="A112" s="2"/>
      <c r="B112" s="3"/>
      <c r="C112" s="4"/>
      <c r="D112" s="4"/>
      <c r="E112" s="143"/>
      <c r="F112" s="4"/>
      <c r="G112" s="4"/>
      <c r="H112" s="4"/>
      <c r="I112" s="4"/>
      <c r="J112" s="4"/>
      <c r="K112" s="4"/>
      <c r="L112" s="13"/>
      <c r="N112"/>
      <c r="O112"/>
    </row>
    <row r="113" spans="1:15" s="1" customFormat="1" ht="14.25" customHeight="1" x14ac:dyDescent="0.25">
      <c r="A113" s="2"/>
      <c r="B113" s="3"/>
      <c r="C113" s="4"/>
      <c r="D113" s="4"/>
      <c r="E113" s="143"/>
      <c r="F113" s="4"/>
      <c r="G113" s="4"/>
      <c r="H113" s="4"/>
      <c r="I113" s="4"/>
      <c r="J113" s="4"/>
      <c r="K113" s="4"/>
      <c r="L113" s="13"/>
      <c r="N113"/>
      <c r="O113"/>
    </row>
    <row r="114" spans="1:15" s="1" customFormat="1" ht="14.25" customHeight="1" x14ac:dyDescent="0.25">
      <c r="A114" s="2"/>
      <c r="B114" s="3"/>
      <c r="C114" s="4"/>
      <c r="D114" s="4"/>
      <c r="E114" s="143"/>
      <c r="F114" s="4"/>
      <c r="G114" s="4"/>
      <c r="H114" s="4"/>
      <c r="I114" s="4"/>
      <c r="J114" s="4"/>
      <c r="K114" s="4"/>
      <c r="L114" s="13"/>
      <c r="N114"/>
      <c r="O114"/>
    </row>
    <row r="115" spans="1:15" s="1" customFormat="1" ht="14.25" customHeight="1" x14ac:dyDescent="0.25">
      <c r="A115" s="2"/>
      <c r="B115" s="3"/>
      <c r="C115" s="4"/>
      <c r="D115" s="4"/>
      <c r="E115" s="143"/>
      <c r="F115" s="4"/>
      <c r="G115" s="4"/>
      <c r="H115" s="4"/>
      <c r="I115" s="4"/>
      <c r="J115" s="4"/>
      <c r="K115" s="4"/>
      <c r="L115" s="13"/>
      <c r="N115"/>
      <c r="O115"/>
    </row>
    <row r="116" spans="1:15" s="1" customFormat="1" ht="14.25" customHeight="1" x14ac:dyDescent="0.25">
      <c r="A116" s="2"/>
      <c r="B116" s="3"/>
      <c r="C116" s="4"/>
      <c r="D116" s="4"/>
      <c r="E116" s="143"/>
      <c r="F116" s="4"/>
      <c r="G116" s="4"/>
      <c r="H116" s="4"/>
      <c r="I116" s="4"/>
      <c r="J116" s="4"/>
      <c r="K116" s="4"/>
      <c r="L116" s="13"/>
      <c r="N116"/>
      <c r="O116"/>
    </row>
    <row r="117" spans="1:15" s="1" customFormat="1" ht="14.25" customHeight="1" x14ac:dyDescent="0.25">
      <c r="A117" s="2"/>
      <c r="B117" s="3"/>
      <c r="C117" s="4"/>
      <c r="D117" s="4"/>
      <c r="E117" s="143"/>
      <c r="F117" s="4"/>
      <c r="G117" s="4"/>
      <c r="H117" s="4"/>
      <c r="I117" s="4"/>
      <c r="J117" s="4"/>
      <c r="K117" s="4"/>
      <c r="L117" s="13"/>
      <c r="N117"/>
      <c r="O117"/>
    </row>
    <row r="118" spans="1:15" s="1" customFormat="1" ht="14.25" customHeight="1" x14ac:dyDescent="0.25">
      <c r="A118" s="2"/>
      <c r="B118" s="3"/>
      <c r="C118" s="4"/>
      <c r="D118" s="4"/>
      <c r="E118" s="143"/>
      <c r="F118" s="4"/>
      <c r="G118" s="4"/>
      <c r="H118" s="4"/>
      <c r="I118" s="4"/>
      <c r="J118" s="4"/>
      <c r="K118" s="4"/>
      <c r="L118" s="13"/>
      <c r="N118"/>
      <c r="O118"/>
    </row>
    <row r="119" spans="1:15" s="1" customFormat="1" ht="14.25" customHeight="1" x14ac:dyDescent="0.25">
      <c r="A119" s="2"/>
      <c r="B119" s="3"/>
      <c r="C119" s="4"/>
      <c r="D119" s="4"/>
      <c r="E119" s="143"/>
      <c r="F119" s="4"/>
      <c r="G119" s="4"/>
      <c r="H119" s="4"/>
      <c r="I119" s="4"/>
      <c r="J119" s="4"/>
      <c r="K119" s="4"/>
      <c r="L119" s="13"/>
      <c r="N119"/>
      <c r="O119"/>
    </row>
    <row r="120" spans="1:15" s="1" customFormat="1" ht="14.25" customHeight="1" x14ac:dyDescent="0.25">
      <c r="A120" s="2"/>
      <c r="B120" s="3"/>
      <c r="C120" s="4"/>
      <c r="D120" s="4"/>
      <c r="E120" s="143"/>
      <c r="F120" s="4"/>
      <c r="G120" s="4"/>
      <c r="H120" s="4"/>
      <c r="I120" s="4"/>
      <c r="J120" s="4"/>
      <c r="K120" s="4"/>
      <c r="L120" s="13"/>
      <c r="N120"/>
      <c r="O120"/>
    </row>
    <row r="121" spans="1:15" s="1" customFormat="1" ht="14.25" customHeight="1" x14ac:dyDescent="0.25">
      <c r="A121" s="2"/>
      <c r="B121" s="3"/>
      <c r="C121" s="4"/>
      <c r="D121" s="4"/>
      <c r="E121" s="143"/>
      <c r="F121" s="4"/>
      <c r="G121" s="4"/>
      <c r="H121" s="4"/>
      <c r="I121" s="4"/>
      <c r="J121" s="4"/>
      <c r="K121" s="4"/>
      <c r="L121" s="13"/>
      <c r="N121"/>
      <c r="O121"/>
    </row>
    <row r="122" spans="1:15" s="1" customFormat="1" ht="14.25" customHeight="1" x14ac:dyDescent="0.25">
      <c r="A122" s="2"/>
      <c r="B122" s="3"/>
      <c r="C122" s="4"/>
      <c r="D122" s="4"/>
      <c r="E122" s="143"/>
      <c r="F122" s="4"/>
      <c r="G122" s="4"/>
      <c r="H122" s="4"/>
      <c r="I122" s="4"/>
      <c r="J122" s="4"/>
      <c r="K122" s="4"/>
      <c r="L122" s="13"/>
      <c r="N122"/>
      <c r="O122"/>
    </row>
    <row r="123" spans="1:15" s="1" customFormat="1" ht="14.25" customHeight="1" x14ac:dyDescent="0.25">
      <c r="A123" s="2"/>
      <c r="B123" s="3"/>
      <c r="C123" s="4"/>
      <c r="D123" s="4"/>
      <c r="E123" s="143"/>
      <c r="F123" s="4"/>
      <c r="G123" s="4"/>
      <c r="H123" s="4"/>
      <c r="I123" s="4"/>
      <c r="J123" s="4"/>
      <c r="K123" s="4"/>
      <c r="L123" s="13"/>
      <c r="N123"/>
      <c r="O123"/>
    </row>
    <row r="124" spans="1:15" s="1" customFormat="1" ht="14.25" customHeight="1" x14ac:dyDescent="0.25">
      <c r="A124" s="2"/>
      <c r="B124" s="3"/>
      <c r="C124" s="4"/>
      <c r="D124" s="4"/>
      <c r="E124" s="143"/>
      <c r="F124" s="4"/>
      <c r="G124" s="4"/>
      <c r="H124" s="4"/>
      <c r="I124" s="4"/>
      <c r="J124" s="4"/>
      <c r="K124" s="4"/>
      <c r="L124" s="13"/>
      <c r="N124"/>
      <c r="O124"/>
    </row>
    <row r="125" spans="1:15" s="1" customFormat="1" ht="14.25" customHeight="1" x14ac:dyDescent="0.25">
      <c r="A125" s="2"/>
      <c r="B125" s="3"/>
      <c r="C125" s="4"/>
      <c r="D125" s="4"/>
      <c r="E125" s="143"/>
      <c r="F125" s="4"/>
      <c r="G125" s="4"/>
      <c r="H125" s="4"/>
      <c r="I125" s="4"/>
      <c r="J125" s="4"/>
      <c r="K125" s="4"/>
      <c r="L125" s="13"/>
      <c r="N125"/>
      <c r="O125"/>
    </row>
    <row r="126" spans="1:15" s="1" customFormat="1" ht="14.25" customHeight="1" x14ac:dyDescent="0.25">
      <c r="A126" s="2"/>
      <c r="B126" s="3"/>
      <c r="C126" s="4"/>
      <c r="D126" s="4"/>
      <c r="E126" s="143"/>
      <c r="F126" s="4"/>
      <c r="G126" s="4"/>
      <c r="H126" s="4"/>
      <c r="I126" s="4"/>
      <c r="J126" s="4"/>
      <c r="K126" s="4"/>
      <c r="L126" s="13"/>
      <c r="N126"/>
      <c r="O126"/>
    </row>
    <row r="127" spans="1:15" s="1" customFormat="1" ht="14.25" customHeight="1" x14ac:dyDescent="0.25">
      <c r="A127" s="2"/>
      <c r="B127" s="3"/>
      <c r="C127" s="4"/>
      <c r="D127" s="4"/>
      <c r="E127" s="143"/>
      <c r="F127" s="4"/>
      <c r="G127" s="4"/>
      <c r="H127" s="4"/>
      <c r="I127" s="4"/>
      <c r="J127" s="4"/>
      <c r="K127" s="4"/>
      <c r="L127" s="13"/>
      <c r="N127"/>
      <c r="O127"/>
    </row>
    <row r="128" spans="1:15" s="1" customFormat="1" ht="14.25" customHeight="1" x14ac:dyDescent="0.25">
      <c r="A128" s="2"/>
      <c r="B128" s="3"/>
      <c r="C128" s="4"/>
      <c r="D128" s="4"/>
      <c r="E128" s="143"/>
      <c r="F128" s="4"/>
      <c r="G128" s="4"/>
      <c r="H128" s="4"/>
      <c r="I128" s="4"/>
      <c r="J128" s="4"/>
      <c r="K128" s="4"/>
      <c r="L128" s="13"/>
      <c r="N128"/>
      <c r="O128"/>
    </row>
    <row r="129" spans="1:15" s="1" customFormat="1" ht="14.25" customHeight="1" x14ac:dyDescent="0.25">
      <c r="A129" s="2"/>
      <c r="B129" s="3"/>
      <c r="C129" s="4"/>
      <c r="D129" s="4"/>
      <c r="E129" s="143"/>
      <c r="F129" s="4"/>
      <c r="G129" s="4"/>
      <c r="H129" s="4"/>
      <c r="I129" s="4"/>
      <c r="J129" s="4"/>
      <c r="K129" s="4"/>
      <c r="L129" s="13"/>
      <c r="N129"/>
      <c r="O129"/>
    </row>
    <row r="130" spans="1:15" s="1" customFormat="1" ht="14.25" customHeight="1" x14ac:dyDescent="0.25">
      <c r="A130" s="2"/>
      <c r="B130" s="3"/>
      <c r="C130" s="4"/>
      <c r="D130" s="4"/>
      <c r="E130" s="143"/>
      <c r="F130" s="4"/>
      <c r="G130" s="4"/>
      <c r="H130" s="4"/>
      <c r="I130" s="4"/>
      <c r="J130" s="4"/>
      <c r="K130" s="4"/>
      <c r="L130" s="13"/>
      <c r="N130"/>
      <c r="O130"/>
    </row>
    <row r="131" spans="1:15" s="1" customFormat="1" ht="14.25" customHeight="1" x14ac:dyDescent="0.25">
      <c r="A131" s="2"/>
      <c r="B131" s="3"/>
      <c r="C131" s="4"/>
      <c r="D131" s="4"/>
      <c r="E131" s="143"/>
      <c r="F131" s="4"/>
      <c r="G131" s="4"/>
      <c r="H131" s="4"/>
      <c r="I131" s="4"/>
      <c r="J131" s="4"/>
      <c r="K131" s="4"/>
      <c r="L131" s="13"/>
      <c r="N131"/>
      <c r="O131"/>
    </row>
    <row r="132" spans="1:15" s="1" customFormat="1" ht="14.25" customHeight="1" x14ac:dyDescent="0.25">
      <c r="A132" s="2"/>
      <c r="B132" s="3"/>
      <c r="C132" s="4"/>
      <c r="D132" s="4"/>
      <c r="E132" s="143"/>
      <c r="F132" s="4"/>
      <c r="G132" s="4"/>
      <c r="H132" s="4"/>
      <c r="I132" s="4"/>
      <c r="J132" s="4"/>
      <c r="K132" s="4"/>
      <c r="L132" s="13"/>
      <c r="N132"/>
      <c r="O132"/>
    </row>
    <row r="133" spans="1:15" s="1" customFormat="1" ht="14.25" customHeight="1" x14ac:dyDescent="0.25">
      <c r="A133" s="2"/>
      <c r="B133" s="3"/>
      <c r="C133" s="4"/>
      <c r="D133" s="4"/>
      <c r="E133" s="143"/>
      <c r="F133" s="4"/>
      <c r="G133" s="4"/>
      <c r="H133" s="4"/>
      <c r="I133" s="4"/>
      <c r="J133" s="4"/>
      <c r="K133" s="4"/>
      <c r="L133" s="13"/>
      <c r="N133"/>
      <c r="O133"/>
    </row>
    <row r="134" spans="1:15" s="1" customFormat="1" ht="14.25" customHeight="1" x14ac:dyDescent="0.25">
      <c r="A134" s="2"/>
      <c r="B134" s="3"/>
      <c r="C134" s="4"/>
      <c r="D134" s="4"/>
      <c r="E134" s="143"/>
      <c r="F134" s="4"/>
      <c r="G134" s="4"/>
      <c r="H134" s="4"/>
      <c r="I134" s="4"/>
      <c r="J134" s="4"/>
      <c r="K134" s="4"/>
      <c r="L134" s="13"/>
      <c r="N134"/>
      <c r="O134"/>
    </row>
    <row r="135" spans="1:15" s="1" customFormat="1" ht="14.25" customHeight="1" x14ac:dyDescent="0.25">
      <c r="A135" s="2"/>
      <c r="B135" s="3"/>
      <c r="C135" s="4"/>
      <c r="D135" s="4"/>
      <c r="E135" s="143"/>
      <c r="F135" s="4"/>
      <c r="G135" s="4"/>
      <c r="H135" s="4"/>
      <c r="I135" s="4"/>
      <c r="J135" s="4"/>
      <c r="K135" s="4"/>
      <c r="L135" s="13"/>
      <c r="N135"/>
      <c r="O135"/>
    </row>
    <row r="136" spans="1:15" s="1" customFormat="1" ht="14.25" customHeight="1" x14ac:dyDescent="0.25">
      <c r="A136" s="2"/>
      <c r="B136" s="3"/>
      <c r="C136" s="4"/>
      <c r="D136" s="4"/>
      <c r="E136" s="143"/>
      <c r="F136" s="4"/>
      <c r="G136" s="4"/>
      <c r="H136" s="4"/>
      <c r="I136" s="4"/>
      <c r="J136" s="4"/>
      <c r="K136" s="4"/>
      <c r="L136" s="13"/>
      <c r="N136"/>
      <c r="O136"/>
    </row>
    <row r="137" spans="1:15" s="1" customFormat="1" ht="14.25" customHeight="1" x14ac:dyDescent="0.25">
      <c r="A137" s="2"/>
      <c r="B137" s="3"/>
      <c r="C137" s="4"/>
      <c r="D137" s="4"/>
      <c r="E137" s="143"/>
      <c r="F137" s="4"/>
      <c r="G137" s="4"/>
      <c r="H137" s="4"/>
      <c r="I137" s="4"/>
      <c r="J137" s="4"/>
      <c r="K137" s="4"/>
      <c r="L137" s="13"/>
      <c r="N137"/>
      <c r="O137"/>
    </row>
    <row r="138" spans="1:15" s="1" customFormat="1" ht="14.25" customHeight="1" x14ac:dyDescent="0.25">
      <c r="A138" s="2"/>
      <c r="B138" s="3"/>
      <c r="C138" s="4"/>
      <c r="D138" s="4"/>
      <c r="E138" s="143"/>
      <c r="F138" s="4"/>
      <c r="G138" s="4"/>
      <c r="H138" s="4"/>
      <c r="I138" s="4"/>
      <c r="J138" s="4"/>
      <c r="K138" s="4"/>
      <c r="L138" s="13"/>
      <c r="N138"/>
      <c r="O138"/>
    </row>
    <row r="139" spans="1:15" s="1" customFormat="1" ht="14.25" customHeight="1" x14ac:dyDescent="0.25">
      <c r="A139" s="2"/>
      <c r="B139" s="3"/>
      <c r="C139" s="4"/>
      <c r="D139" s="4"/>
      <c r="E139" s="143"/>
      <c r="F139" s="4"/>
      <c r="G139" s="4"/>
      <c r="H139" s="4"/>
      <c r="I139" s="4"/>
      <c r="J139" s="4"/>
      <c r="K139" s="4"/>
      <c r="L139" s="13"/>
      <c r="N139"/>
      <c r="O139"/>
    </row>
    <row r="140" spans="1:15" s="1" customFormat="1" ht="14.25" customHeight="1" x14ac:dyDescent="0.25">
      <c r="A140" s="2"/>
      <c r="B140" s="3"/>
      <c r="C140" s="4"/>
      <c r="D140" s="4"/>
      <c r="E140" s="143"/>
      <c r="F140" s="4"/>
      <c r="G140" s="4"/>
      <c r="H140" s="4"/>
      <c r="I140" s="4"/>
      <c r="J140" s="4"/>
      <c r="K140" s="4"/>
      <c r="L140" s="13"/>
      <c r="N140"/>
      <c r="O140"/>
    </row>
    <row r="141" spans="1:15" s="1" customFormat="1" ht="14.25" customHeight="1" x14ac:dyDescent="0.25">
      <c r="A141" s="2"/>
      <c r="B141" s="3"/>
      <c r="C141" s="4"/>
      <c r="D141" s="4"/>
      <c r="E141" s="143"/>
      <c r="F141" s="4"/>
      <c r="G141" s="4"/>
      <c r="H141" s="4"/>
      <c r="I141" s="4"/>
      <c r="J141" s="4"/>
      <c r="K141" s="4"/>
      <c r="L141" s="13"/>
      <c r="N141"/>
      <c r="O141"/>
    </row>
    <row r="142" spans="1:15" s="1" customFormat="1" ht="14.25" customHeight="1" x14ac:dyDescent="0.25">
      <c r="A142" s="2"/>
      <c r="B142" s="3"/>
      <c r="C142" s="4"/>
      <c r="D142" s="4"/>
      <c r="E142" s="143"/>
      <c r="F142" s="4"/>
      <c r="G142" s="4"/>
      <c r="H142" s="4"/>
      <c r="I142" s="4"/>
      <c r="J142" s="4"/>
      <c r="K142" s="4"/>
      <c r="L142" s="13"/>
      <c r="N142"/>
      <c r="O142"/>
    </row>
    <row r="143" spans="1:15" s="1" customFormat="1" ht="14.25" customHeight="1" x14ac:dyDescent="0.25">
      <c r="A143" s="2"/>
      <c r="B143" s="3"/>
      <c r="C143" s="4"/>
      <c r="D143" s="4"/>
      <c r="E143" s="143"/>
      <c r="F143" s="4"/>
      <c r="G143" s="4"/>
      <c r="H143" s="4"/>
      <c r="I143" s="4"/>
      <c r="J143" s="4"/>
      <c r="K143" s="4"/>
      <c r="L143" s="13"/>
      <c r="N143"/>
      <c r="O143"/>
    </row>
    <row r="144" spans="1:15" s="1" customFormat="1" ht="14.25" customHeight="1" x14ac:dyDescent="0.25">
      <c r="A144" s="2"/>
      <c r="B144" s="3"/>
      <c r="C144" s="4"/>
      <c r="D144" s="4"/>
      <c r="E144" s="143"/>
      <c r="F144" s="4"/>
      <c r="G144" s="4"/>
      <c r="H144" s="4"/>
      <c r="I144" s="4"/>
      <c r="J144" s="4"/>
      <c r="K144" s="4"/>
      <c r="L144" s="13"/>
      <c r="N144"/>
      <c r="O144"/>
    </row>
    <row r="145" spans="1:15" s="1" customFormat="1" ht="14.25" customHeight="1" x14ac:dyDescent="0.25">
      <c r="A145" s="2"/>
      <c r="B145" s="3"/>
      <c r="C145" s="4"/>
      <c r="D145" s="4"/>
      <c r="E145" s="143"/>
      <c r="F145" s="4"/>
      <c r="G145" s="4"/>
      <c r="H145" s="4"/>
      <c r="I145" s="4"/>
      <c r="J145" s="4"/>
      <c r="K145" s="4"/>
      <c r="L145" s="13"/>
      <c r="N145"/>
      <c r="O145"/>
    </row>
    <row r="146" spans="1:15" s="1" customFormat="1" ht="14.25" customHeight="1" x14ac:dyDescent="0.25">
      <c r="A146" s="2"/>
      <c r="B146" s="3"/>
      <c r="C146" s="4"/>
      <c r="D146" s="4"/>
      <c r="E146" s="143"/>
      <c r="F146" s="4"/>
      <c r="G146" s="4"/>
      <c r="H146" s="4"/>
      <c r="I146" s="4"/>
      <c r="J146" s="4"/>
      <c r="K146" s="4"/>
      <c r="L146" s="13"/>
      <c r="N146"/>
      <c r="O146"/>
    </row>
    <row r="147" spans="1:15" s="1" customFormat="1" ht="14.25" customHeight="1" x14ac:dyDescent="0.25">
      <c r="A147" s="2"/>
      <c r="B147" s="3"/>
      <c r="C147" s="4"/>
      <c r="D147" s="4"/>
      <c r="E147" s="143"/>
      <c r="F147" s="4"/>
      <c r="G147" s="4"/>
      <c r="H147" s="4"/>
      <c r="I147" s="4"/>
      <c r="J147" s="4"/>
      <c r="K147" s="4"/>
      <c r="L147" s="13"/>
      <c r="N147"/>
      <c r="O147"/>
    </row>
    <row r="148" spans="1:15" s="1" customFormat="1" ht="14.25" customHeight="1" x14ac:dyDescent="0.25">
      <c r="A148" s="2"/>
      <c r="B148" s="3"/>
      <c r="C148" s="4"/>
      <c r="D148" s="4"/>
      <c r="E148" s="143"/>
      <c r="F148" s="4"/>
      <c r="G148" s="4"/>
      <c r="H148" s="4"/>
      <c r="I148" s="4"/>
      <c r="J148" s="4"/>
      <c r="K148" s="4"/>
      <c r="L148" s="13"/>
      <c r="N148"/>
      <c r="O148"/>
    </row>
    <row r="149" spans="1:15" s="1" customFormat="1" ht="14.25" customHeight="1" x14ac:dyDescent="0.25">
      <c r="A149" s="2"/>
      <c r="B149" s="3"/>
      <c r="C149" s="4"/>
      <c r="D149" s="4"/>
      <c r="E149" s="143"/>
      <c r="F149" s="4"/>
      <c r="G149" s="4"/>
      <c r="H149" s="4"/>
      <c r="I149" s="4"/>
      <c r="J149" s="4"/>
      <c r="K149" s="4"/>
      <c r="L149" s="13"/>
      <c r="N149"/>
      <c r="O149"/>
    </row>
    <row r="150" spans="1:15" s="1" customFormat="1" ht="14.25" customHeight="1" x14ac:dyDescent="0.25">
      <c r="A150" s="2"/>
      <c r="B150" s="3"/>
      <c r="C150" s="4"/>
      <c r="D150" s="4"/>
      <c r="E150" s="143"/>
      <c r="F150" s="4"/>
      <c r="G150" s="4"/>
      <c r="H150" s="4"/>
      <c r="I150" s="4"/>
      <c r="J150" s="4"/>
      <c r="K150" s="4"/>
      <c r="L150" s="13"/>
      <c r="N150"/>
      <c r="O150"/>
    </row>
    <row r="151" spans="1:15" s="1" customFormat="1" ht="14.25" customHeight="1" x14ac:dyDescent="0.25">
      <c r="A151" s="2"/>
      <c r="B151" s="3"/>
      <c r="C151" s="4"/>
      <c r="D151" s="4"/>
      <c r="E151" s="143"/>
      <c r="F151" s="4"/>
      <c r="G151" s="4"/>
      <c r="H151" s="4"/>
      <c r="I151" s="4"/>
      <c r="J151" s="4"/>
      <c r="K151" s="4"/>
      <c r="L151" s="13"/>
      <c r="N151"/>
      <c r="O151"/>
    </row>
    <row r="152" spans="1:15" s="1" customFormat="1" ht="14.25" customHeight="1" x14ac:dyDescent="0.25">
      <c r="A152" s="2"/>
      <c r="B152" s="3"/>
      <c r="C152" s="4"/>
      <c r="D152" s="4"/>
      <c r="E152" s="143"/>
      <c r="F152" s="4"/>
      <c r="G152" s="4"/>
      <c r="H152" s="4"/>
      <c r="I152" s="4"/>
      <c r="J152" s="4"/>
      <c r="K152" s="4"/>
      <c r="L152" s="13"/>
      <c r="N152"/>
      <c r="O152"/>
    </row>
    <row r="153" spans="1:15" s="1" customFormat="1" ht="14.25" customHeight="1" x14ac:dyDescent="0.25">
      <c r="A153" s="2"/>
      <c r="B153" s="3"/>
      <c r="C153" s="4"/>
      <c r="D153" s="4"/>
      <c r="E153" s="143"/>
      <c r="F153" s="4"/>
      <c r="G153" s="4"/>
      <c r="H153" s="4"/>
      <c r="I153" s="4"/>
      <c r="J153" s="4"/>
      <c r="K153" s="4"/>
      <c r="L153" s="13"/>
      <c r="N153"/>
      <c r="O153"/>
    </row>
    <row r="154" spans="1:15" s="1" customFormat="1" ht="14.25" customHeight="1" x14ac:dyDescent="0.25">
      <c r="A154" s="2"/>
      <c r="B154" s="3"/>
      <c r="C154" s="4"/>
      <c r="D154" s="4"/>
      <c r="E154" s="143"/>
      <c r="F154" s="4"/>
      <c r="G154" s="4"/>
      <c r="H154" s="4"/>
      <c r="I154" s="4"/>
      <c r="J154" s="4"/>
      <c r="K154" s="4"/>
      <c r="L154" s="13"/>
      <c r="N154"/>
      <c r="O154"/>
    </row>
    <row r="155" spans="1:15" s="1" customFormat="1" ht="14.25" customHeight="1" x14ac:dyDescent="0.25">
      <c r="A155" s="2"/>
      <c r="B155" s="3"/>
      <c r="C155" s="4"/>
      <c r="D155" s="4"/>
      <c r="E155" s="143"/>
      <c r="F155" s="4"/>
      <c r="G155" s="4"/>
      <c r="H155" s="4"/>
      <c r="I155" s="4"/>
      <c r="J155" s="4"/>
      <c r="K155" s="4"/>
      <c r="L155" s="13"/>
      <c r="N155"/>
      <c r="O155"/>
    </row>
    <row r="156" spans="1:15" s="1" customFormat="1" ht="14.25" customHeight="1" x14ac:dyDescent="0.25">
      <c r="A156" s="2"/>
      <c r="B156" s="3"/>
      <c r="C156" s="4"/>
      <c r="D156" s="4"/>
      <c r="E156" s="143"/>
      <c r="F156" s="4"/>
      <c r="G156" s="4"/>
      <c r="H156" s="4"/>
      <c r="I156" s="4"/>
      <c r="J156" s="4"/>
      <c r="K156" s="4"/>
      <c r="L156" s="13"/>
      <c r="N156"/>
      <c r="O156"/>
    </row>
    <row r="157" spans="1:15" s="1" customFormat="1" ht="14.25" customHeight="1" x14ac:dyDescent="0.25">
      <c r="A157" s="2"/>
      <c r="B157" s="3"/>
      <c r="C157" s="4"/>
      <c r="D157" s="4"/>
      <c r="E157" s="143"/>
      <c r="F157" s="4"/>
      <c r="G157" s="4"/>
      <c r="H157" s="4"/>
      <c r="I157" s="4"/>
      <c r="J157" s="4"/>
      <c r="K157" s="4"/>
      <c r="L157" s="13"/>
      <c r="N157"/>
      <c r="O157"/>
    </row>
    <row r="158" spans="1:15" s="1" customFormat="1" ht="14.25" customHeight="1" x14ac:dyDescent="0.25">
      <c r="A158" s="2"/>
      <c r="B158" s="3"/>
      <c r="C158" s="4"/>
      <c r="D158" s="4"/>
      <c r="E158" s="143"/>
      <c r="F158" s="4"/>
      <c r="G158" s="4"/>
      <c r="H158" s="4"/>
      <c r="I158" s="4"/>
      <c r="J158" s="4"/>
      <c r="K158" s="4"/>
      <c r="L158" s="13"/>
      <c r="N158"/>
      <c r="O158"/>
    </row>
    <row r="159" spans="1:15" s="1" customFormat="1" ht="14.25" customHeight="1" x14ac:dyDescent="0.25">
      <c r="A159" s="2"/>
      <c r="B159" s="3"/>
      <c r="C159" s="4"/>
      <c r="D159" s="4"/>
      <c r="E159" s="143"/>
      <c r="F159" s="4"/>
      <c r="G159" s="4"/>
      <c r="H159" s="4"/>
      <c r="I159" s="4"/>
      <c r="J159" s="4"/>
      <c r="K159" s="4"/>
      <c r="L159" s="13"/>
      <c r="N159"/>
      <c r="O159"/>
    </row>
    <row r="160" spans="1:15" s="1" customFormat="1" ht="14.25" customHeight="1" x14ac:dyDescent="0.25">
      <c r="A160" s="2"/>
      <c r="B160" s="3"/>
      <c r="C160" s="4"/>
      <c r="D160" s="4"/>
      <c r="E160" s="143"/>
      <c r="F160" s="4"/>
      <c r="G160" s="4"/>
      <c r="H160" s="4"/>
      <c r="I160" s="4"/>
      <c r="J160" s="4"/>
      <c r="K160" s="4"/>
      <c r="L160" s="13"/>
      <c r="N160"/>
      <c r="O160"/>
    </row>
    <row r="161" spans="1:15" s="1" customFormat="1" ht="14.25" customHeight="1" x14ac:dyDescent="0.25">
      <c r="A161" s="2"/>
      <c r="B161" s="3"/>
      <c r="C161" s="4"/>
      <c r="D161" s="4"/>
      <c r="E161" s="143"/>
      <c r="F161" s="4"/>
      <c r="G161" s="4"/>
      <c r="H161" s="4"/>
      <c r="I161" s="4"/>
      <c r="J161" s="4"/>
      <c r="K161" s="4"/>
      <c r="L161" s="13"/>
      <c r="N161"/>
      <c r="O161"/>
    </row>
    <row r="162" spans="1:15" s="1" customFormat="1" ht="14.25" customHeight="1" x14ac:dyDescent="0.25">
      <c r="A162" s="2"/>
      <c r="B162" s="3"/>
      <c r="C162" s="4"/>
      <c r="D162" s="4"/>
      <c r="E162" s="143"/>
      <c r="F162" s="4"/>
      <c r="G162" s="4"/>
      <c r="H162" s="4"/>
      <c r="I162" s="4"/>
      <c r="J162" s="4"/>
      <c r="K162" s="4"/>
      <c r="L162" s="13"/>
      <c r="N162"/>
      <c r="O162"/>
    </row>
    <row r="163" spans="1:15" s="1" customFormat="1" ht="14.25" customHeight="1" x14ac:dyDescent="0.25">
      <c r="A163" s="2"/>
      <c r="B163" s="3"/>
      <c r="C163" s="4"/>
      <c r="D163" s="4"/>
      <c r="E163" s="143"/>
      <c r="F163" s="4"/>
      <c r="G163" s="4"/>
      <c r="H163" s="4"/>
      <c r="I163" s="4"/>
      <c r="J163" s="4"/>
      <c r="K163" s="4"/>
      <c r="L163" s="13"/>
      <c r="N163"/>
      <c r="O163"/>
    </row>
    <row r="164" spans="1:15" s="1" customFormat="1" ht="14.25" customHeight="1" x14ac:dyDescent="0.25">
      <c r="A164" s="2"/>
      <c r="B164" s="3"/>
      <c r="C164" s="4"/>
      <c r="D164" s="4"/>
      <c r="E164" s="143"/>
      <c r="F164" s="4"/>
      <c r="G164" s="4"/>
      <c r="H164" s="4"/>
      <c r="I164" s="4"/>
      <c r="J164" s="4"/>
      <c r="K164" s="4"/>
      <c r="L164" s="13"/>
      <c r="N164"/>
      <c r="O164"/>
    </row>
    <row r="165" spans="1:15" s="1" customFormat="1" ht="14.25" customHeight="1" x14ac:dyDescent="0.25">
      <c r="A165" s="2"/>
      <c r="B165" s="3"/>
      <c r="C165" s="4"/>
      <c r="D165" s="4"/>
      <c r="E165" s="143"/>
      <c r="F165" s="4"/>
      <c r="G165" s="4"/>
      <c r="H165" s="4"/>
      <c r="I165" s="4"/>
      <c r="J165" s="4"/>
      <c r="K165" s="4"/>
      <c r="L165" s="13"/>
      <c r="N165"/>
      <c r="O165"/>
    </row>
    <row r="166" spans="1:15" s="1" customFormat="1" ht="14.25" customHeight="1" x14ac:dyDescent="0.25">
      <c r="A166" s="2"/>
      <c r="B166" s="3"/>
      <c r="C166" s="4"/>
      <c r="D166" s="4"/>
      <c r="E166" s="143"/>
      <c r="F166" s="4"/>
      <c r="G166" s="4"/>
      <c r="H166" s="4"/>
      <c r="I166" s="4"/>
      <c r="J166" s="4"/>
      <c r="K166" s="4"/>
      <c r="L166" s="13"/>
      <c r="N166"/>
      <c r="O166"/>
    </row>
    <row r="167" spans="1:15" s="1" customFormat="1" ht="14.25" customHeight="1" x14ac:dyDescent="0.25">
      <c r="A167" s="2"/>
      <c r="B167" s="3"/>
      <c r="C167" s="4"/>
      <c r="D167" s="4"/>
      <c r="E167" s="143"/>
      <c r="F167" s="4"/>
      <c r="G167" s="4"/>
      <c r="H167" s="4"/>
      <c r="I167" s="4"/>
      <c r="J167" s="4"/>
      <c r="K167" s="4"/>
      <c r="L167" s="13"/>
      <c r="N167"/>
      <c r="O167"/>
    </row>
    <row r="168" spans="1:15" s="1" customFormat="1" ht="14.25" customHeight="1" x14ac:dyDescent="0.25">
      <c r="A168" s="2"/>
      <c r="B168" s="3"/>
      <c r="C168" s="4"/>
      <c r="D168" s="4"/>
      <c r="E168" s="143"/>
      <c r="F168" s="4"/>
      <c r="G168" s="4"/>
      <c r="H168" s="4"/>
      <c r="I168" s="4"/>
      <c r="J168" s="4"/>
      <c r="K168" s="4"/>
      <c r="L168" s="13"/>
      <c r="N168"/>
      <c r="O168"/>
    </row>
    <row r="169" spans="1:15" s="1" customFormat="1" ht="14.25" customHeight="1" x14ac:dyDescent="0.25">
      <c r="A169" s="2"/>
      <c r="B169" s="3"/>
      <c r="C169" s="4"/>
      <c r="D169" s="4"/>
      <c r="E169" s="143"/>
      <c r="F169" s="4"/>
      <c r="G169" s="4"/>
      <c r="H169" s="4"/>
      <c r="I169" s="4"/>
      <c r="J169" s="4"/>
      <c r="K169" s="4"/>
      <c r="L169" s="13"/>
      <c r="N169"/>
      <c r="O169"/>
    </row>
    <row r="170" spans="1:15" s="1" customFormat="1" ht="14.25" customHeight="1" x14ac:dyDescent="0.25">
      <c r="A170" s="2"/>
      <c r="B170" s="3"/>
      <c r="C170" s="4"/>
      <c r="D170" s="4"/>
      <c r="E170" s="143"/>
      <c r="F170" s="4"/>
      <c r="G170" s="4"/>
      <c r="H170" s="4"/>
      <c r="I170" s="4"/>
      <c r="J170" s="4"/>
      <c r="K170" s="4"/>
      <c r="L170" s="13"/>
      <c r="N170"/>
      <c r="O170"/>
    </row>
    <row r="171" spans="1:15" s="1" customFormat="1" ht="14.25" customHeight="1" x14ac:dyDescent="0.25">
      <c r="A171" s="2"/>
      <c r="B171" s="3"/>
      <c r="C171" s="4"/>
      <c r="D171" s="4"/>
      <c r="E171" s="143"/>
      <c r="F171" s="4"/>
      <c r="G171" s="4"/>
      <c r="H171" s="4"/>
      <c r="I171" s="4"/>
      <c r="J171" s="4"/>
      <c r="K171" s="4"/>
      <c r="L171" s="13"/>
      <c r="N171"/>
      <c r="O171"/>
    </row>
    <row r="172" spans="1:15" s="1" customFormat="1" ht="14.25" customHeight="1" x14ac:dyDescent="0.25">
      <c r="A172" s="2"/>
      <c r="B172" s="3"/>
      <c r="C172" s="4"/>
      <c r="D172" s="4"/>
      <c r="E172" s="143"/>
      <c r="F172" s="4"/>
      <c r="G172" s="4"/>
      <c r="H172" s="4"/>
      <c r="I172" s="4"/>
      <c r="J172" s="4"/>
      <c r="K172" s="4"/>
      <c r="L172" s="13"/>
      <c r="N172"/>
      <c r="O172"/>
    </row>
    <row r="173" spans="1:15" s="1" customFormat="1" ht="14.25" customHeight="1" x14ac:dyDescent="0.25">
      <c r="A173" s="2"/>
      <c r="B173" s="3"/>
      <c r="C173" s="4"/>
      <c r="D173" s="4"/>
      <c r="E173" s="143"/>
      <c r="F173" s="4"/>
      <c r="G173" s="4"/>
      <c r="H173" s="4"/>
      <c r="I173" s="4"/>
      <c r="J173" s="4"/>
      <c r="K173" s="4"/>
      <c r="L173" s="13"/>
      <c r="N173"/>
      <c r="O173"/>
    </row>
    <row r="174" spans="1:15" s="1" customFormat="1" ht="14.25" customHeight="1" x14ac:dyDescent="0.25">
      <c r="A174" s="2"/>
      <c r="B174" s="3"/>
      <c r="C174" s="4"/>
      <c r="D174" s="4"/>
      <c r="E174" s="143"/>
      <c r="F174" s="4"/>
      <c r="G174" s="4"/>
      <c r="H174" s="4"/>
      <c r="I174" s="4"/>
      <c r="J174" s="4"/>
      <c r="K174" s="4"/>
      <c r="L174" s="13"/>
      <c r="N174"/>
      <c r="O174"/>
    </row>
    <row r="175" spans="1:15" s="1" customFormat="1" ht="14.25" customHeight="1" x14ac:dyDescent="0.25">
      <c r="A175" s="2"/>
      <c r="B175" s="3"/>
      <c r="C175" s="4"/>
      <c r="D175" s="4"/>
      <c r="E175" s="143"/>
      <c r="F175" s="4"/>
      <c r="G175" s="4"/>
      <c r="H175" s="4"/>
      <c r="I175" s="4"/>
      <c r="J175" s="4"/>
      <c r="K175" s="4"/>
      <c r="L175" s="13"/>
      <c r="N175"/>
      <c r="O175"/>
    </row>
    <row r="176" spans="1:15" s="1" customFormat="1" ht="14.25" customHeight="1" x14ac:dyDescent="0.25">
      <c r="A176" s="2"/>
      <c r="B176" s="3"/>
      <c r="C176" s="4"/>
      <c r="D176" s="4"/>
      <c r="E176" s="143"/>
      <c r="F176" s="4"/>
      <c r="G176" s="4"/>
      <c r="H176" s="4"/>
      <c r="I176" s="4"/>
      <c r="J176" s="4"/>
      <c r="K176" s="4"/>
      <c r="L176" s="13"/>
      <c r="N176"/>
      <c r="O176"/>
    </row>
    <row r="177" spans="1:15" s="1" customFormat="1" ht="14.25" customHeight="1" x14ac:dyDescent="0.25">
      <c r="A177" s="2"/>
      <c r="B177" s="3"/>
      <c r="C177" s="4"/>
      <c r="D177" s="4"/>
      <c r="E177" s="143"/>
      <c r="F177" s="4"/>
      <c r="G177" s="4"/>
      <c r="H177" s="4"/>
      <c r="I177" s="4"/>
      <c r="J177" s="4"/>
      <c r="K177" s="4"/>
      <c r="L177" s="13"/>
      <c r="N177"/>
      <c r="O177"/>
    </row>
    <row r="178" spans="1:15" s="1" customFormat="1" ht="14.25" customHeight="1" x14ac:dyDescent="0.25">
      <c r="A178" s="2"/>
      <c r="B178" s="3"/>
      <c r="C178" s="4"/>
      <c r="D178" s="4"/>
      <c r="E178" s="143"/>
      <c r="F178" s="4"/>
      <c r="G178" s="4"/>
      <c r="H178" s="4"/>
      <c r="I178" s="4"/>
      <c r="J178" s="4"/>
      <c r="K178" s="4"/>
      <c r="L178" s="13"/>
      <c r="N178"/>
      <c r="O178"/>
    </row>
    <row r="179" spans="1:15" s="1" customFormat="1" ht="14.25" customHeight="1" x14ac:dyDescent="0.25">
      <c r="A179" s="2"/>
      <c r="B179" s="3"/>
      <c r="C179" s="4"/>
      <c r="D179" s="4"/>
      <c r="E179" s="143"/>
      <c r="F179" s="4"/>
      <c r="G179" s="4"/>
      <c r="H179" s="4"/>
      <c r="I179" s="4"/>
      <c r="J179" s="4"/>
      <c r="K179" s="4"/>
      <c r="L179" s="13"/>
      <c r="N179"/>
      <c r="O179"/>
    </row>
    <row r="180" spans="1:15" s="1" customFormat="1" ht="14.25" customHeight="1" x14ac:dyDescent="0.25">
      <c r="A180" s="2"/>
      <c r="B180" s="3"/>
      <c r="C180" s="4"/>
      <c r="D180" s="4"/>
      <c r="E180" s="143"/>
      <c r="F180" s="4"/>
      <c r="G180" s="4"/>
      <c r="H180" s="4"/>
      <c r="I180" s="4"/>
      <c r="J180" s="4"/>
      <c r="K180" s="4"/>
      <c r="L180" s="13"/>
      <c r="N180"/>
      <c r="O180"/>
    </row>
    <row r="181" spans="1:15" s="1" customFormat="1" ht="14.25" customHeight="1" x14ac:dyDescent="0.25">
      <c r="A181" s="2"/>
      <c r="B181" s="3"/>
      <c r="C181" s="4"/>
      <c r="D181" s="4"/>
      <c r="E181" s="143"/>
      <c r="F181" s="4"/>
      <c r="G181" s="4"/>
      <c r="H181" s="4"/>
      <c r="I181" s="4"/>
      <c r="J181" s="4"/>
      <c r="K181" s="4"/>
      <c r="L181" s="13"/>
      <c r="N181"/>
      <c r="O181"/>
    </row>
    <row r="182" spans="1:15" s="1" customFormat="1" ht="14.25" customHeight="1" x14ac:dyDescent="0.25">
      <c r="A182" s="2"/>
      <c r="B182" s="3"/>
      <c r="C182" s="4"/>
      <c r="D182" s="4"/>
      <c r="E182" s="143"/>
      <c r="F182" s="4"/>
      <c r="G182" s="4"/>
      <c r="H182" s="4"/>
      <c r="I182" s="4"/>
      <c r="J182" s="4"/>
      <c r="K182" s="4"/>
      <c r="L182" s="13"/>
      <c r="N182"/>
      <c r="O182"/>
    </row>
    <row r="183" spans="1:15" s="1" customFormat="1" ht="14.25" customHeight="1" x14ac:dyDescent="0.25">
      <c r="A183" s="2"/>
      <c r="B183" s="3"/>
      <c r="C183" s="4"/>
      <c r="D183" s="4"/>
      <c r="E183" s="143"/>
      <c r="F183" s="4"/>
      <c r="G183" s="4"/>
      <c r="H183" s="4"/>
      <c r="I183" s="4"/>
      <c r="J183" s="4"/>
      <c r="K183" s="4"/>
      <c r="L183" s="13"/>
      <c r="N183"/>
      <c r="O183"/>
    </row>
    <row r="184" spans="1:15" s="1" customFormat="1" ht="14.25" customHeight="1" x14ac:dyDescent="0.25">
      <c r="A184" s="2"/>
      <c r="B184" s="3"/>
      <c r="C184" s="4"/>
      <c r="D184" s="4"/>
      <c r="E184" s="143"/>
      <c r="F184" s="4"/>
      <c r="G184" s="4"/>
      <c r="H184" s="4"/>
      <c r="I184" s="4"/>
      <c r="J184" s="4"/>
      <c r="K184" s="4"/>
      <c r="L184" s="13"/>
      <c r="N184"/>
      <c r="O184"/>
    </row>
    <row r="185" spans="1:15" s="1" customFormat="1" ht="14.25" customHeight="1" x14ac:dyDescent="0.25">
      <c r="A185" s="2"/>
      <c r="B185" s="3"/>
      <c r="C185" s="4"/>
      <c r="D185" s="4"/>
      <c r="E185" s="143"/>
      <c r="F185" s="4"/>
      <c r="G185" s="4"/>
      <c r="H185" s="4"/>
      <c r="I185" s="4"/>
      <c r="J185" s="4"/>
      <c r="K185" s="4"/>
      <c r="L185" s="13"/>
      <c r="N185"/>
      <c r="O185"/>
    </row>
    <row r="186" spans="1:15" s="1" customFormat="1" ht="14.25" customHeight="1" x14ac:dyDescent="0.25">
      <c r="A186" s="2"/>
      <c r="B186" s="3"/>
      <c r="C186" s="4"/>
      <c r="D186" s="4"/>
      <c r="E186" s="143"/>
      <c r="F186" s="4"/>
      <c r="G186" s="4"/>
      <c r="H186" s="4"/>
      <c r="I186" s="4"/>
      <c r="J186" s="4"/>
      <c r="K186" s="4"/>
      <c r="L186" s="13"/>
      <c r="N186"/>
      <c r="O186"/>
    </row>
    <row r="187" spans="1:15" s="1" customFormat="1" ht="14.25" customHeight="1" x14ac:dyDescent="0.25">
      <c r="A187" s="2"/>
      <c r="B187" s="3"/>
      <c r="C187" s="4"/>
      <c r="D187" s="4"/>
      <c r="E187" s="143"/>
      <c r="F187" s="4"/>
      <c r="G187" s="4"/>
      <c r="H187" s="4"/>
      <c r="I187" s="4"/>
      <c r="J187" s="4"/>
      <c r="K187" s="4"/>
      <c r="L187" s="13"/>
      <c r="N187"/>
      <c r="O187"/>
    </row>
    <row r="188" spans="1:15" s="1" customFormat="1" ht="14.25" customHeight="1" x14ac:dyDescent="0.25">
      <c r="A188" s="2"/>
      <c r="B188" s="3"/>
      <c r="C188" s="4"/>
      <c r="D188" s="4"/>
      <c r="E188" s="143"/>
      <c r="F188" s="4"/>
      <c r="G188" s="4"/>
      <c r="H188" s="4"/>
      <c r="I188" s="4"/>
      <c r="J188" s="4"/>
      <c r="K188" s="4"/>
      <c r="L188" s="13"/>
      <c r="N188"/>
      <c r="O188"/>
    </row>
    <row r="189" spans="1:15" s="1" customFormat="1" ht="14.25" customHeight="1" x14ac:dyDescent="0.25">
      <c r="A189" s="2"/>
      <c r="B189" s="3"/>
      <c r="C189" s="4"/>
      <c r="D189" s="4"/>
      <c r="E189" s="143"/>
      <c r="F189" s="4"/>
      <c r="G189" s="4"/>
      <c r="H189" s="4"/>
      <c r="I189" s="4"/>
      <c r="J189" s="4"/>
      <c r="K189" s="4"/>
      <c r="L189" s="13"/>
      <c r="N189"/>
      <c r="O189"/>
    </row>
    <row r="190" spans="1:15" s="1" customFormat="1" ht="14.25" customHeight="1" x14ac:dyDescent="0.25">
      <c r="A190" s="2"/>
      <c r="B190" s="3"/>
      <c r="C190" s="4"/>
      <c r="D190" s="4"/>
      <c r="E190" s="143"/>
      <c r="F190" s="4"/>
      <c r="G190" s="4"/>
      <c r="H190" s="4"/>
      <c r="I190" s="4"/>
      <c r="J190" s="4"/>
      <c r="K190" s="4"/>
      <c r="L190" s="13"/>
      <c r="N190"/>
      <c r="O190"/>
    </row>
    <row r="191" spans="1:15" s="1" customFormat="1" ht="14.25" customHeight="1" x14ac:dyDescent="0.25">
      <c r="A191" s="2"/>
      <c r="B191" s="3"/>
      <c r="C191" s="4"/>
      <c r="D191" s="4"/>
      <c r="E191" s="143"/>
      <c r="F191" s="4"/>
      <c r="G191" s="4"/>
      <c r="H191" s="4"/>
      <c r="I191" s="4"/>
      <c r="J191" s="4"/>
      <c r="K191" s="4"/>
      <c r="L191" s="13"/>
      <c r="N191"/>
      <c r="O191"/>
    </row>
    <row r="192" spans="1:15" s="1" customFormat="1" ht="14.25" customHeight="1" x14ac:dyDescent="0.25">
      <c r="A192" s="2"/>
      <c r="B192" s="3"/>
      <c r="C192" s="4"/>
      <c r="D192" s="4"/>
      <c r="E192" s="143"/>
      <c r="F192" s="4"/>
      <c r="G192" s="4"/>
      <c r="H192" s="4"/>
      <c r="I192" s="4"/>
      <c r="J192" s="4"/>
      <c r="K192" s="4"/>
      <c r="L192" s="13"/>
      <c r="N192"/>
      <c r="O192"/>
    </row>
    <row r="193" spans="1:15" s="1" customFormat="1" ht="14.25" customHeight="1" x14ac:dyDescent="0.25">
      <c r="A193" s="2"/>
      <c r="B193" s="3"/>
      <c r="C193" s="4"/>
      <c r="D193" s="4"/>
      <c r="E193" s="143"/>
      <c r="F193" s="4"/>
      <c r="G193" s="4"/>
      <c r="H193" s="4"/>
      <c r="I193" s="4"/>
      <c r="J193" s="4"/>
      <c r="K193" s="4"/>
      <c r="L193" s="13"/>
      <c r="N193"/>
      <c r="O193"/>
    </row>
    <row r="194" spans="1:15" s="1" customFormat="1" ht="14.25" customHeight="1" x14ac:dyDescent="0.25">
      <c r="A194" s="2"/>
      <c r="B194" s="3"/>
      <c r="C194" s="4"/>
      <c r="D194" s="4"/>
      <c r="E194" s="143"/>
      <c r="F194" s="4"/>
      <c r="G194" s="4"/>
      <c r="H194" s="4"/>
      <c r="I194" s="4"/>
      <c r="J194" s="4"/>
      <c r="K194" s="4"/>
      <c r="L194" s="13"/>
      <c r="N194"/>
      <c r="O194"/>
    </row>
    <row r="195" spans="1:15" s="1" customFormat="1" ht="14.25" customHeight="1" x14ac:dyDescent="0.25">
      <c r="A195" s="2"/>
      <c r="B195" s="3"/>
      <c r="C195" s="4"/>
      <c r="D195" s="4"/>
      <c r="E195" s="143"/>
      <c r="F195" s="4"/>
      <c r="G195" s="4"/>
      <c r="H195" s="4"/>
      <c r="I195" s="4"/>
      <c r="J195" s="4"/>
      <c r="K195" s="4"/>
      <c r="L195" s="13"/>
      <c r="N195"/>
      <c r="O195"/>
    </row>
    <row r="196" spans="1:15" s="1" customFormat="1" ht="14.25" customHeight="1" x14ac:dyDescent="0.25">
      <c r="A196" s="2"/>
      <c r="B196" s="3"/>
      <c r="C196" s="4"/>
      <c r="D196" s="4"/>
      <c r="E196" s="143"/>
      <c r="F196" s="4"/>
      <c r="G196" s="4"/>
      <c r="H196" s="4"/>
      <c r="I196" s="4"/>
      <c r="J196" s="4"/>
      <c r="K196" s="4"/>
      <c r="L196" s="13"/>
      <c r="N196"/>
      <c r="O196"/>
    </row>
    <row r="197" spans="1:15" s="1" customFormat="1" ht="14.25" customHeight="1" x14ac:dyDescent="0.25">
      <c r="A197" s="2"/>
      <c r="B197" s="3"/>
      <c r="C197" s="4"/>
      <c r="D197" s="4"/>
      <c r="E197" s="143"/>
      <c r="F197" s="4"/>
      <c r="G197" s="4"/>
      <c r="H197" s="4"/>
      <c r="I197" s="4"/>
      <c r="J197" s="4"/>
      <c r="K197" s="4"/>
      <c r="L197" s="13"/>
      <c r="N197"/>
      <c r="O197"/>
    </row>
    <row r="198" spans="1:15" s="1" customFormat="1" ht="14.25" customHeight="1" x14ac:dyDescent="0.25">
      <c r="A198" s="2"/>
      <c r="B198" s="3"/>
      <c r="C198" s="4"/>
      <c r="D198" s="4"/>
      <c r="E198" s="143"/>
      <c r="F198" s="4"/>
      <c r="G198" s="4"/>
      <c r="H198" s="4"/>
      <c r="I198" s="4"/>
      <c r="J198" s="4"/>
      <c r="K198" s="4"/>
      <c r="L198" s="13"/>
      <c r="N198"/>
      <c r="O198"/>
    </row>
    <row r="199" spans="1:15" s="1" customFormat="1" ht="14.25" customHeight="1" x14ac:dyDescent="0.25">
      <c r="A199" s="2"/>
      <c r="B199" s="3"/>
      <c r="C199" s="4"/>
      <c r="D199" s="4"/>
      <c r="E199" s="143"/>
      <c r="F199" s="4"/>
      <c r="G199" s="4"/>
      <c r="H199" s="4"/>
      <c r="I199" s="4"/>
      <c r="J199" s="4"/>
      <c r="K199" s="4"/>
      <c r="L199" s="13"/>
      <c r="N199"/>
      <c r="O199"/>
    </row>
    <row r="200" spans="1:15" s="1" customFormat="1" ht="14.25" customHeight="1" x14ac:dyDescent="0.25">
      <c r="A200" s="2"/>
      <c r="B200" s="3"/>
      <c r="C200" s="4"/>
      <c r="D200" s="4"/>
      <c r="E200" s="143"/>
      <c r="F200" s="4"/>
      <c r="G200" s="4"/>
      <c r="H200" s="4"/>
      <c r="I200" s="4"/>
      <c r="J200" s="4"/>
      <c r="K200" s="4"/>
      <c r="L200" s="13"/>
      <c r="N200"/>
      <c r="O200"/>
    </row>
    <row r="201" spans="1:15" s="1" customFormat="1" ht="14.25" customHeight="1" x14ac:dyDescent="0.25">
      <c r="A201" s="2"/>
      <c r="B201" s="3"/>
      <c r="C201" s="4"/>
      <c r="D201" s="4"/>
      <c r="E201" s="143"/>
      <c r="F201" s="4"/>
      <c r="G201" s="4"/>
      <c r="H201" s="4"/>
      <c r="I201" s="4"/>
      <c r="J201" s="4"/>
      <c r="K201" s="4"/>
      <c r="L201" s="13"/>
      <c r="N201"/>
      <c r="O201"/>
    </row>
    <row r="202" spans="1:15" s="1" customFormat="1" ht="14.25" customHeight="1" x14ac:dyDescent="0.25">
      <c r="A202" s="2"/>
      <c r="B202" s="3"/>
      <c r="C202" s="4"/>
      <c r="D202" s="4"/>
      <c r="E202" s="143"/>
      <c r="F202" s="4"/>
      <c r="G202" s="4"/>
      <c r="H202" s="4"/>
      <c r="I202" s="4"/>
      <c r="J202" s="4"/>
      <c r="K202" s="4"/>
      <c r="L202" s="13"/>
      <c r="N202"/>
      <c r="O202"/>
    </row>
    <row r="203" spans="1:15" s="1" customFormat="1" ht="14.25" customHeight="1" x14ac:dyDescent="0.25">
      <c r="A203" s="2"/>
      <c r="B203" s="3"/>
      <c r="C203" s="4"/>
      <c r="D203" s="4"/>
      <c r="E203" s="143"/>
      <c r="F203" s="4"/>
      <c r="G203" s="4"/>
      <c r="H203" s="4"/>
      <c r="I203" s="4"/>
      <c r="J203" s="4"/>
      <c r="K203" s="4"/>
      <c r="L203" s="13"/>
      <c r="N203"/>
      <c r="O203"/>
    </row>
    <row r="204" spans="1:15" s="1" customFormat="1" ht="14.25" customHeight="1" x14ac:dyDescent="0.25">
      <c r="A204" s="2"/>
      <c r="B204" s="3"/>
      <c r="C204" s="4"/>
      <c r="D204" s="4"/>
      <c r="E204" s="143"/>
      <c r="F204" s="4"/>
      <c r="G204" s="4"/>
      <c r="H204" s="4"/>
      <c r="I204" s="4"/>
      <c r="J204" s="4"/>
      <c r="K204" s="4"/>
      <c r="L204" s="13"/>
      <c r="N204"/>
      <c r="O204"/>
    </row>
    <row r="205" spans="1:15" s="1" customFormat="1" ht="14.25" customHeight="1" x14ac:dyDescent="0.25">
      <c r="A205" s="2"/>
      <c r="B205" s="3"/>
      <c r="C205" s="4"/>
      <c r="D205" s="4"/>
      <c r="E205" s="143"/>
      <c r="F205" s="4"/>
      <c r="G205" s="4"/>
      <c r="H205" s="4"/>
      <c r="I205" s="4"/>
      <c r="J205" s="4"/>
      <c r="K205" s="4"/>
      <c r="L205" s="13"/>
      <c r="N205"/>
      <c r="O205"/>
    </row>
    <row r="206" spans="1:15" s="1" customFormat="1" ht="14.25" customHeight="1" x14ac:dyDescent="0.25">
      <c r="A206" s="2"/>
      <c r="B206" s="3"/>
      <c r="C206" s="4"/>
      <c r="D206" s="4"/>
      <c r="E206" s="143"/>
      <c r="F206" s="4"/>
      <c r="G206" s="4"/>
      <c r="H206" s="4"/>
      <c r="I206" s="4"/>
      <c r="J206" s="4"/>
      <c r="K206" s="4"/>
      <c r="L206" s="13"/>
      <c r="N206"/>
      <c r="O206"/>
    </row>
    <row r="207" spans="1:15" s="1" customFormat="1" ht="14.25" customHeight="1" x14ac:dyDescent="0.25">
      <c r="A207" s="2"/>
      <c r="B207" s="3"/>
      <c r="C207" s="4"/>
      <c r="D207" s="4"/>
      <c r="E207" s="143"/>
      <c r="F207" s="4"/>
      <c r="G207" s="4"/>
      <c r="H207" s="4"/>
      <c r="I207" s="4"/>
      <c r="J207" s="4"/>
      <c r="K207" s="4"/>
      <c r="L207" s="13"/>
      <c r="N207"/>
      <c r="O207"/>
    </row>
    <row r="208" spans="1:15" s="1" customFormat="1" ht="14.25" customHeight="1" x14ac:dyDescent="0.25">
      <c r="A208" s="2"/>
      <c r="B208" s="3"/>
      <c r="C208" s="4"/>
      <c r="D208" s="4"/>
      <c r="E208" s="143"/>
      <c r="F208" s="4"/>
      <c r="G208" s="4"/>
      <c r="H208" s="4"/>
      <c r="I208" s="4"/>
      <c r="J208" s="4"/>
      <c r="K208" s="4"/>
      <c r="L208" s="13"/>
      <c r="N208"/>
      <c r="O208"/>
    </row>
    <row r="209" spans="1:15" s="1" customFormat="1" ht="14.25" customHeight="1" x14ac:dyDescent="0.25">
      <c r="A209" s="2"/>
      <c r="B209" s="3"/>
      <c r="C209" s="4"/>
      <c r="D209" s="4"/>
      <c r="E209" s="143"/>
      <c r="F209" s="4"/>
      <c r="G209" s="4"/>
      <c r="H209" s="4"/>
      <c r="I209" s="4"/>
      <c r="J209" s="4"/>
      <c r="K209" s="4"/>
      <c r="L209" s="13"/>
      <c r="N209"/>
      <c r="O209"/>
    </row>
    <row r="210" spans="1:15" s="1" customFormat="1" ht="14.25" customHeight="1" x14ac:dyDescent="0.25">
      <c r="A210" s="2"/>
      <c r="B210" s="3"/>
      <c r="C210" s="4"/>
      <c r="D210" s="4"/>
      <c r="E210" s="143"/>
      <c r="F210" s="4"/>
      <c r="G210" s="4"/>
      <c r="H210" s="4"/>
      <c r="I210" s="4"/>
      <c r="J210" s="4"/>
      <c r="K210" s="4"/>
      <c r="L210" s="13"/>
      <c r="N210"/>
      <c r="O210"/>
    </row>
    <row r="211" spans="1:15" s="1" customFormat="1" ht="14.25" customHeight="1" x14ac:dyDescent="0.25">
      <c r="A211" s="2"/>
      <c r="B211" s="3"/>
      <c r="C211" s="4"/>
      <c r="D211" s="4"/>
      <c r="E211" s="143"/>
      <c r="F211" s="4"/>
      <c r="G211" s="4"/>
      <c r="H211" s="4"/>
      <c r="I211" s="4"/>
      <c r="J211" s="4"/>
      <c r="K211" s="4"/>
      <c r="L211" s="13"/>
      <c r="N211"/>
      <c r="O211"/>
    </row>
    <row r="212" spans="1:15" s="1" customFormat="1" ht="14.25" customHeight="1" x14ac:dyDescent="0.25">
      <c r="A212" s="2"/>
      <c r="B212" s="3"/>
      <c r="C212" s="4"/>
      <c r="D212" s="4"/>
      <c r="E212" s="143"/>
      <c r="F212" s="4"/>
      <c r="G212" s="4"/>
      <c r="H212" s="4"/>
      <c r="I212" s="4"/>
      <c r="J212" s="4"/>
      <c r="K212" s="4"/>
      <c r="L212" s="13"/>
      <c r="N212"/>
      <c r="O212"/>
    </row>
    <row r="213" spans="1:15" s="1" customFormat="1" ht="14.25" customHeight="1" x14ac:dyDescent="0.25">
      <c r="A213" s="2"/>
      <c r="B213" s="3"/>
      <c r="C213" s="4"/>
      <c r="D213" s="4"/>
      <c r="E213" s="143"/>
      <c r="F213" s="4"/>
      <c r="G213" s="4"/>
      <c r="H213" s="4"/>
      <c r="I213" s="4"/>
      <c r="J213" s="4"/>
      <c r="K213" s="4"/>
      <c r="L213" s="13"/>
      <c r="N213"/>
      <c r="O213"/>
    </row>
    <row r="214" spans="1:15" s="1" customFormat="1" ht="14.25" customHeight="1" x14ac:dyDescent="0.25">
      <c r="A214" s="2"/>
      <c r="B214" s="3"/>
      <c r="C214" s="4"/>
      <c r="D214" s="4"/>
      <c r="E214" s="143"/>
      <c r="F214" s="4"/>
      <c r="G214" s="4"/>
      <c r="H214" s="4"/>
      <c r="I214" s="4"/>
      <c r="J214" s="4"/>
      <c r="K214" s="4"/>
      <c r="L214" s="13"/>
      <c r="N214"/>
      <c r="O214"/>
    </row>
    <row r="215" spans="1:15" s="1" customFormat="1" ht="14.25" customHeight="1" x14ac:dyDescent="0.25">
      <c r="A215" s="2"/>
      <c r="B215" s="3"/>
      <c r="C215" s="4"/>
      <c r="D215" s="4"/>
      <c r="E215" s="143"/>
      <c r="F215" s="4"/>
      <c r="G215" s="4"/>
      <c r="H215" s="4"/>
      <c r="I215" s="4"/>
      <c r="J215" s="4"/>
      <c r="K215" s="4"/>
      <c r="L215" s="13"/>
      <c r="N215"/>
      <c r="O215"/>
    </row>
    <row r="216" spans="1:15" s="1" customFormat="1" ht="14.25" customHeight="1" x14ac:dyDescent="0.25">
      <c r="A216" s="2"/>
      <c r="B216" s="3"/>
      <c r="C216" s="4"/>
      <c r="D216" s="4"/>
      <c r="E216" s="143"/>
      <c r="F216" s="4"/>
      <c r="G216" s="4"/>
      <c r="H216" s="4"/>
      <c r="I216" s="4"/>
      <c r="J216" s="4"/>
      <c r="K216" s="4"/>
      <c r="L216" s="13"/>
      <c r="N216"/>
      <c r="O216"/>
    </row>
    <row r="217" spans="1:15" s="1" customFormat="1" ht="14.25" customHeight="1" x14ac:dyDescent="0.25">
      <c r="A217" s="2"/>
      <c r="B217" s="3"/>
      <c r="C217" s="4"/>
      <c r="D217" s="4"/>
      <c r="E217" s="143"/>
      <c r="F217" s="4"/>
      <c r="G217" s="4"/>
      <c r="H217" s="4"/>
      <c r="I217" s="4"/>
      <c r="J217" s="4"/>
      <c r="K217" s="4"/>
      <c r="L217" s="13"/>
      <c r="N217"/>
      <c r="O217"/>
    </row>
    <row r="218" spans="1:15" s="1" customFormat="1" ht="14.25" customHeight="1" x14ac:dyDescent="0.25">
      <c r="A218" s="2"/>
      <c r="B218" s="3"/>
      <c r="C218" s="4"/>
      <c r="D218" s="4"/>
      <c r="E218" s="143"/>
      <c r="F218" s="4"/>
      <c r="G218" s="4"/>
      <c r="H218" s="4"/>
      <c r="I218" s="4"/>
      <c r="J218" s="4"/>
      <c r="K218" s="4"/>
      <c r="L218" s="13"/>
      <c r="N218"/>
      <c r="O218"/>
    </row>
    <row r="219" spans="1:15" s="1" customFormat="1" ht="14.25" customHeight="1" x14ac:dyDescent="0.25">
      <c r="A219" s="2"/>
      <c r="B219" s="3"/>
      <c r="C219" s="4"/>
      <c r="D219" s="4"/>
      <c r="E219" s="143"/>
      <c r="F219" s="4"/>
      <c r="G219" s="4"/>
      <c r="H219" s="4"/>
      <c r="I219" s="4"/>
      <c r="J219" s="4"/>
      <c r="K219" s="4"/>
      <c r="L219" s="13"/>
      <c r="N219"/>
      <c r="O219"/>
    </row>
    <row r="220" spans="1:15" s="1" customFormat="1" ht="14.25" customHeight="1" x14ac:dyDescent="0.25">
      <c r="A220" s="2"/>
      <c r="B220" s="3"/>
      <c r="C220" s="4"/>
      <c r="D220" s="4"/>
      <c r="E220" s="143"/>
      <c r="F220" s="4"/>
      <c r="G220" s="4"/>
      <c r="H220" s="4"/>
      <c r="I220" s="4"/>
      <c r="J220" s="4"/>
      <c r="K220" s="4"/>
      <c r="L220" s="13"/>
      <c r="N220"/>
      <c r="O220"/>
    </row>
    <row r="221" spans="1:15" s="1" customFormat="1" ht="14.25" customHeight="1" x14ac:dyDescent="0.25">
      <c r="A221" s="2"/>
      <c r="B221" s="3"/>
      <c r="C221" s="4"/>
      <c r="D221" s="4"/>
      <c r="E221" s="143"/>
      <c r="F221" s="4"/>
      <c r="G221" s="4"/>
      <c r="H221" s="4"/>
      <c r="I221" s="4"/>
      <c r="J221" s="4"/>
      <c r="K221" s="4"/>
      <c r="L221" s="13"/>
      <c r="N221"/>
      <c r="O221"/>
    </row>
    <row r="222" spans="1:15" s="1" customFormat="1" ht="14.25" customHeight="1" x14ac:dyDescent="0.25">
      <c r="A222" s="2"/>
      <c r="B222" s="3"/>
      <c r="C222" s="4"/>
      <c r="D222" s="4"/>
      <c r="E222" s="143"/>
      <c r="F222" s="4"/>
      <c r="G222" s="4"/>
      <c r="H222" s="4"/>
      <c r="I222" s="4"/>
      <c r="J222" s="4"/>
      <c r="K222" s="4"/>
      <c r="L222" s="13"/>
      <c r="N222"/>
      <c r="O222"/>
    </row>
    <row r="223" spans="1:15" s="1" customFormat="1" ht="14.25" customHeight="1" x14ac:dyDescent="0.25">
      <c r="A223" s="2"/>
      <c r="B223" s="3"/>
      <c r="C223" s="4"/>
      <c r="D223" s="4"/>
      <c r="E223" s="143"/>
      <c r="F223" s="4"/>
      <c r="G223" s="4"/>
      <c r="H223" s="4"/>
      <c r="I223" s="4"/>
      <c r="J223" s="4"/>
      <c r="K223" s="4"/>
      <c r="L223" s="13"/>
      <c r="N223"/>
      <c r="O223"/>
    </row>
    <row r="224" spans="1:15" s="1" customFormat="1" ht="14.25" customHeight="1" x14ac:dyDescent="0.25">
      <c r="A224" s="2"/>
      <c r="B224" s="3"/>
      <c r="C224" s="4"/>
      <c r="D224" s="4"/>
      <c r="E224" s="143"/>
      <c r="F224" s="4"/>
      <c r="G224" s="4"/>
      <c r="H224" s="4"/>
      <c r="I224" s="4"/>
      <c r="J224" s="4"/>
      <c r="K224" s="4"/>
      <c r="L224" s="13"/>
      <c r="N224"/>
      <c r="O224"/>
    </row>
    <row r="225" spans="1:15" s="1" customFormat="1" ht="14.25" customHeight="1" x14ac:dyDescent="0.25">
      <c r="A225" s="2"/>
      <c r="B225" s="3"/>
      <c r="C225" s="4"/>
      <c r="D225" s="4"/>
      <c r="E225" s="143"/>
      <c r="F225" s="4"/>
      <c r="G225" s="4"/>
      <c r="H225" s="4"/>
      <c r="I225" s="4"/>
      <c r="J225" s="4"/>
      <c r="K225" s="4"/>
      <c r="L225" s="13"/>
      <c r="N225"/>
      <c r="O225"/>
    </row>
    <row r="226" spans="1:15" s="1" customFormat="1" ht="14.25" customHeight="1" x14ac:dyDescent="0.25">
      <c r="A226" s="2"/>
      <c r="B226" s="3"/>
      <c r="C226" s="4"/>
      <c r="D226" s="4"/>
      <c r="E226" s="143"/>
      <c r="F226" s="4"/>
      <c r="G226" s="4"/>
      <c r="H226" s="4"/>
      <c r="I226" s="4"/>
      <c r="J226" s="4"/>
      <c r="K226" s="4"/>
      <c r="L226" s="13"/>
      <c r="N226"/>
      <c r="O226"/>
    </row>
    <row r="227" spans="1:15" s="1" customFormat="1" ht="14.25" customHeight="1" x14ac:dyDescent="0.25">
      <c r="A227" s="2"/>
      <c r="B227" s="3"/>
      <c r="C227" s="4"/>
      <c r="D227" s="4"/>
      <c r="E227" s="143"/>
      <c r="F227" s="4"/>
      <c r="G227" s="4"/>
      <c r="H227" s="4"/>
      <c r="I227" s="4"/>
      <c r="J227" s="4"/>
      <c r="K227" s="4"/>
      <c r="L227" s="13"/>
      <c r="N227"/>
      <c r="O227"/>
    </row>
    <row r="228" spans="1:15" s="1" customFormat="1" ht="14.25" customHeight="1" x14ac:dyDescent="0.25">
      <c r="A228" s="2"/>
      <c r="B228" s="3"/>
      <c r="C228" s="4"/>
      <c r="D228" s="4"/>
      <c r="E228" s="143"/>
      <c r="F228" s="4"/>
      <c r="G228" s="4"/>
      <c r="H228" s="4"/>
      <c r="I228" s="4"/>
      <c r="J228" s="4"/>
      <c r="K228" s="4"/>
      <c r="L228" s="13"/>
      <c r="N228"/>
      <c r="O228"/>
    </row>
    <row r="229" spans="1:15" s="1" customFormat="1" ht="14.25" customHeight="1" x14ac:dyDescent="0.25">
      <c r="A229" s="2"/>
      <c r="B229" s="3"/>
      <c r="C229" s="4"/>
      <c r="D229" s="4"/>
      <c r="E229" s="143"/>
      <c r="F229" s="4"/>
      <c r="G229" s="4"/>
      <c r="H229" s="4"/>
      <c r="I229" s="4"/>
      <c r="J229" s="4"/>
      <c r="K229" s="4"/>
      <c r="L229" s="13"/>
      <c r="N229"/>
      <c r="O229"/>
    </row>
    <row r="230" spans="1:15" s="1" customFormat="1" ht="14.25" customHeight="1" x14ac:dyDescent="0.25">
      <c r="A230" s="2"/>
      <c r="B230" s="3"/>
      <c r="C230" s="4"/>
      <c r="D230" s="4"/>
      <c r="E230" s="143"/>
      <c r="F230" s="4"/>
      <c r="G230" s="4"/>
      <c r="H230" s="4"/>
      <c r="I230" s="4"/>
      <c r="J230" s="4"/>
      <c r="K230" s="4"/>
      <c r="L230" s="13"/>
      <c r="N230"/>
      <c r="O230"/>
    </row>
    <row r="231" spans="1:15" s="1" customFormat="1" ht="14.25" customHeight="1" x14ac:dyDescent="0.25">
      <c r="A231" s="2"/>
      <c r="B231" s="3"/>
      <c r="C231" s="4"/>
      <c r="D231" s="4"/>
      <c r="E231" s="143"/>
      <c r="F231" s="4"/>
      <c r="G231" s="4"/>
      <c r="H231" s="4"/>
      <c r="I231" s="4"/>
      <c r="J231" s="4"/>
      <c r="K231" s="4"/>
      <c r="L231" s="13"/>
      <c r="N231"/>
      <c r="O231"/>
    </row>
    <row r="232" spans="1:15" s="1" customFormat="1" ht="14.25" customHeight="1" x14ac:dyDescent="0.25">
      <c r="A232" s="2"/>
      <c r="B232" s="3"/>
      <c r="C232" s="4"/>
      <c r="D232" s="4"/>
      <c r="E232" s="143"/>
      <c r="F232" s="4"/>
      <c r="G232" s="4"/>
      <c r="H232" s="4"/>
      <c r="I232" s="4"/>
      <c r="J232" s="4"/>
      <c r="K232" s="4"/>
      <c r="L232" s="13"/>
      <c r="N232"/>
      <c r="O232"/>
    </row>
    <row r="233" spans="1:15" s="1" customFormat="1" ht="14.25" customHeight="1" x14ac:dyDescent="0.25">
      <c r="A233" s="2"/>
      <c r="B233" s="3"/>
      <c r="C233" s="4"/>
      <c r="D233" s="4"/>
      <c r="E233" s="143"/>
      <c r="F233" s="4"/>
      <c r="G233" s="4"/>
      <c r="H233" s="4"/>
      <c r="I233" s="4"/>
      <c r="J233" s="4"/>
      <c r="K233" s="4"/>
      <c r="L233" s="13"/>
      <c r="N233"/>
      <c r="O233"/>
    </row>
    <row r="234" spans="1:15" s="1" customFormat="1" ht="14.25" customHeight="1" x14ac:dyDescent="0.25">
      <c r="A234" s="2"/>
      <c r="B234" s="3"/>
      <c r="C234" s="4"/>
      <c r="D234" s="4"/>
      <c r="E234" s="143"/>
      <c r="F234" s="4"/>
      <c r="G234" s="4"/>
      <c r="H234" s="4"/>
      <c r="I234" s="4"/>
      <c r="J234" s="4"/>
      <c r="K234" s="4"/>
      <c r="L234" s="13"/>
      <c r="N234"/>
      <c r="O234"/>
    </row>
    <row r="235" spans="1:15" s="1" customFormat="1" ht="14.25" customHeight="1" x14ac:dyDescent="0.25">
      <c r="A235" s="2"/>
      <c r="B235" s="3"/>
      <c r="C235" s="4"/>
      <c r="D235" s="4"/>
      <c r="E235" s="143"/>
      <c r="F235" s="4"/>
      <c r="G235" s="4"/>
      <c r="H235" s="4"/>
      <c r="I235" s="4"/>
      <c r="J235" s="4"/>
      <c r="K235" s="4"/>
      <c r="L235" s="13"/>
      <c r="N235"/>
      <c r="O235"/>
    </row>
    <row r="236" spans="1:15" s="1" customFormat="1" ht="14.25" customHeight="1" x14ac:dyDescent="0.25">
      <c r="A236" s="2"/>
      <c r="B236" s="3"/>
      <c r="C236" s="4"/>
      <c r="D236" s="4"/>
      <c r="E236" s="143"/>
      <c r="F236" s="4"/>
      <c r="G236" s="4"/>
      <c r="H236" s="4"/>
      <c r="I236" s="4"/>
      <c r="J236" s="4"/>
      <c r="K236" s="4"/>
      <c r="L236" s="13"/>
      <c r="N236"/>
      <c r="O236"/>
    </row>
    <row r="237" spans="1:15" s="1" customFormat="1" ht="14.25" customHeight="1" x14ac:dyDescent="0.25">
      <c r="A237" s="2"/>
      <c r="B237" s="3"/>
      <c r="C237" s="4"/>
      <c r="D237" s="4"/>
      <c r="E237" s="143"/>
      <c r="F237" s="4"/>
      <c r="G237" s="4"/>
      <c r="H237" s="4"/>
      <c r="I237" s="4"/>
      <c r="J237" s="4"/>
      <c r="K237" s="4"/>
      <c r="L237" s="13"/>
      <c r="N237"/>
      <c r="O237"/>
    </row>
    <row r="238" spans="1:15" s="1" customFormat="1" ht="14.25" customHeight="1" x14ac:dyDescent="0.25">
      <c r="A238" s="2"/>
      <c r="B238" s="3"/>
      <c r="C238" s="4"/>
      <c r="D238" s="4"/>
      <c r="E238" s="143"/>
      <c r="F238" s="4"/>
      <c r="G238" s="4"/>
      <c r="H238" s="4"/>
      <c r="I238" s="4"/>
      <c r="J238" s="4"/>
      <c r="K238" s="4"/>
      <c r="L238" s="13"/>
      <c r="N238"/>
      <c r="O238"/>
    </row>
    <row r="239" spans="1:15" s="1" customFormat="1" ht="14.25" customHeight="1" x14ac:dyDescent="0.25">
      <c r="A239" s="2"/>
      <c r="B239" s="3"/>
      <c r="C239" s="4"/>
      <c r="D239" s="4"/>
      <c r="E239" s="143"/>
      <c r="F239" s="4"/>
      <c r="G239" s="4"/>
      <c r="H239" s="4"/>
      <c r="I239" s="4"/>
      <c r="J239" s="4"/>
      <c r="K239" s="4"/>
      <c r="L239" s="13"/>
      <c r="N239"/>
      <c r="O239"/>
    </row>
    <row r="240" spans="1:15" s="1" customFormat="1" ht="14.25" customHeight="1" x14ac:dyDescent="0.25">
      <c r="A240" s="2"/>
      <c r="B240" s="3"/>
      <c r="C240" s="4"/>
      <c r="D240" s="4"/>
      <c r="E240" s="143"/>
      <c r="F240" s="4"/>
      <c r="G240" s="4"/>
      <c r="H240" s="4"/>
      <c r="I240" s="4"/>
      <c r="J240" s="4"/>
      <c r="K240" s="4"/>
      <c r="L240" s="13"/>
      <c r="N240"/>
      <c r="O240"/>
    </row>
    <row r="241" spans="1:15" s="1" customFormat="1" ht="14.25" customHeight="1" x14ac:dyDescent="0.25">
      <c r="A241" s="2"/>
      <c r="B241" s="3"/>
      <c r="C241" s="4"/>
      <c r="D241" s="4"/>
      <c r="E241" s="143"/>
      <c r="F241" s="4"/>
      <c r="G241" s="4"/>
      <c r="H241" s="4"/>
      <c r="I241" s="4"/>
      <c r="J241" s="4"/>
      <c r="K241" s="4"/>
      <c r="L241" s="13"/>
      <c r="N241"/>
      <c r="O241"/>
    </row>
    <row r="242" spans="1:15" s="1" customFormat="1" ht="14.25" customHeight="1" x14ac:dyDescent="0.25">
      <c r="A242" s="2"/>
      <c r="B242" s="3"/>
      <c r="C242" s="4"/>
      <c r="D242" s="4"/>
      <c r="E242" s="143"/>
      <c r="F242" s="4"/>
      <c r="G242" s="4"/>
      <c r="H242" s="4"/>
      <c r="I242" s="4"/>
      <c r="J242" s="4"/>
      <c r="K242" s="4"/>
      <c r="L242" s="13"/>
      <c r="N242"/>
      <c r="O242"/>
    </row>
    <row r="243" spans="1:15" s="1" customFormat="1" ht="14.25" customHeight="1" x14ac:dyDescent="0.25">
      <c r="A243" s="2"/>
      <c r="B243" s="3"/>
      <c r="C243" s="4"/>
      <c r="D243" s="4"/>
      <c r="E243" s="143"/>
      <c r="F243" s="4"/>
      <c r="G243" s="4"/>
      <c r="H243" s="4"/>
      <c r="I243" s="4"/>
      <c r="J243" s="4"/>
      <c r="K243" s="4"/>
      <c r="L243" s="13"/>
      <c r="N243"/>
      <c r="O243"/>
    </row>
    <row r="244" spans="1:15" s="1" customFormat="1" ht="14.25" customHeight="1" x14ac:dyDescent="0.25">
      <c r="A244" s="2"/>
      <c r="B244" s="3"/>
      <c r="C244" s="4"/>
      <c r="D244" s="4"/>
      <c r="E244" s="143"/>
      <c r="F244" s="4"/>
      <c r="G244" s="4"/>
      <c r="H244" s="4"/>
      <c r="I244" s="4"/>
      <c r="J244" s="4"/>
      <c r="K244" s="4"/>
      <c r="L244" s="13"/>
      <c r="N244"/>
      <c r="O244"/>
    </row>
    <row r="245" spans="1:15" s="1" customFormat="1" ht="14.25" customHeight="1" x14ac:dyDescent="0.25">
      <c r="A245" s="2"/>
      <c r="B245" s="3"/>
      <c r="C245" s="4"/>
      <c r="D245" s="4"/>
      <c r="E245" s="143"/>
      <c r="F245" s="4"/>
      <c r="G245" s="4"/>
      <c r="H245" s="4"/>
      <c r="I245" s="4"/>
      <c r="J245" s="4"/>
      <c r="K245" s="4"/>
      <c r="L245" s="13"/>
      <c r="N245"/>
      <c r="O245"/>
    </row>
    <row r="246" spans="1:15" s="1" customFormat="1" ht="14.25" customHeight="1" x14ac:dyDescent="0.25">
      <c r="A246" s="2"/>
      <c r="B246" s="3"/>
      <c r="C246" s="4"/>
      <c r="D246" s="4"/>
      <c r="E246" s="143"/>
      <c r="F246" s="4"/>
      <c r="G246" s="4"/>
      <c r="H246" s="4"/>
      <c r="I246" s="4"/>
      <c r="J246" s="4"/>
      <c r="K246" s="4"/>
      <c r="L246" s="13"/>
      <c r="N246"/>
      <c r="O246"/>
    </row>
    <row r="247" spans="1:15" s="1" customFormat="1" ht="14.25" customHeight="1" x14ac:dyDescent="0.25">
      <c r="A247" s="2"/>
      <c r="B247" s="3"/>
      <c r="C247" s="4"/>
      <c r="D247" s="4"/>
      <c r="E247" s="143"/>
      <c r="F247" s="4"/>
      <c r="G247" s="4"/>
      <c r="H247" s="4"/>
      <c r="I247" s="4"/>
      <c r="J247" s="4"/>
      <c r="K247" s="4"/>
      <c r="L247" s="13"/>
      <c r="N247"/>
      <c r="O247"/>
    </row>
    <row r="248" spans="1:15" s="1" customFormat="1" ht="14.25" customHeight="1" x14ac:dyDescent="0.25">
      <c r="A248" s="2"/>
      <c r="B248" s="3"/>
      <c r="C248" s="4"/>
      <c r="D248" s="4"/>
      <c r="E248" s="143"/>
      <c r="F248" s="4"/>
      <c r="G248" s="4"/>
      <c r="H248" s="4"/>
      <c r="I248" s="4"/>
      <c r="J248" s="4"/>
      <c r="K248" s="4"/>
      <c r="L248" s="13"/>
      <c r="N248"/>
      <c r="O248"/>
    </row>
    <row r="249" spans="1:15" s="1" customFormat="1" ht="14.25" customHeight="1" x14ac:dyDescent="0.25">
      <c r="A249" s="2"/>
      <c r="B249" s="3"/>
      <c r="C249" s="4"/>
      <c r="D249" s="4"/>
      <c r="E249" s="143"/>
      <c r="F249" s="4"/>
      <c r="G249" s="4"/>
      <c r="H249" s="4"/>
      <c r="I249" s="4"/>
      <c r="J249" s="4"/>
      <c r="K249" s="4"/>
      <c r="L249" s="13"/>
      <c r="N249"/>
      <c r="O249"/>
    </row>
    <row r="250" spans="1:15" s="1" customFormat="1" ht="14.25" customHeight="1" x14ac:dyDescent="0.25">
      <c r="A250" s="2"/>
      <c r="B250" s="3"/>
      <c r="C250" s="4"/>
      <c r="D250" s="4"/>
      <c r="E250" s="143"/>
      <c r="F250" s="4"/>
      <c r="G250" s="4"/>
      <c r="H250" s="4"/>
      <c r="I250" s="4"/>
      <c r="J250" s="4"/>
      <c r="K250" s="4"/>
      <c r="L250" s="13"/>
      <c r="N250"/>
      <c r="O250"/>
    </row>
    <row r="251" spans="1:15" s="1" customFormat="1" ht="14.25" customHeight="1" x14ac:dyDescent="0.25">
      <c r="A251" s="2"/>
      <c r="B251" s="3"/>
      <c r="C251" s="4"/>
      <c r="D251" s="4"/>
      <c r="E251" s="143"/>
      <c r="F251" s="4"/>
      <c r="G251" s="4"/>
      <c r="H251" s="4"/>
      <c r="I251" s="4"/>
      <c r="J251" s="4"/>
      <c r="K251" s="4"/>
      <c r="L251" s="13"/>
      <c r="N251"/>
      <c r="O251"/>
    </row>
    <row r="252" spans="1:15" s="1" customFormat="1" ht="14.25" customHeight="1" x14ac:dyDescent="0.25">
      <c r="A252" s="2"/>
      <c r="B252" s="3"/>
      <c r="C252" s="4"/>
      <c r="D252" s="4"/>
      <c r="E252" s="143"/>
      <c r="F252" s="4"/>
      <c r="G252" s="4"/>
      <c r="H252" s="4"/>
      <c r="I252" s="4"/>
      <c r="J252" s="4"/>
      <c r="K252" s="4"/>
      <c r="L252" s="13"/>
      <c r="N252"/>
      <c r="O252"/>
    </row>
    <row r="253" spans="1:15" s="1" customFormat="1" ht="14.25" customHeight="1" x14ac:dyDescent="0.25">
      <c r="A253" s="2"/>
      <c r="B253" s="3"/>
      <c r="C253" s="4"/>
      <c r="D253" s="4"/>
      <c r="E253" s="143"/>
      <c r="F253" s="4"/>
      <c r="G253" s="4"/>
      <c r="H253" s="4"/>
      <c r="I253" s="4"/>
      <c r="J253" s="4"/>
      <c r="K253" s="4"/>
      <c r="L253" s="13"/>
      <c r="N253"/>
      <c r="O253"/>
    </row>
    <row r="254" spans="1:15" s="1" customFormat="1" ht="14.25" customHeight="1" x14ac:dyDescent="0.25">
      <c r="A254" s="2"/>
      <c r="B254" s="3"/>
      <c r="C254" s="4"/>
      <c r="D254" s="4"/>
      <c r="E254" s="143"/>
      <c r="F254" s="4"/>
      <c r="G254" s="4"/>
      <c r="H254" s="4"/>
      <c r="I254" s="4"/>
      <c r="J254" s="4"/>
      <c r="K254" s="4"/>
      <c r="L254" s="13"/>
      <c r="N254"/>
      <c r="O254"/>
    </row>
    <row r="255" spans="1:15" s="1" customFormat="1" ht="14.25" customHeight="1" x14ac:dyDescent="0.25">
      <c r="A255" s="2"/>
      <c r="B255" s="3"/>
      <c r="C255" s="4"/>
      <c r="D255" s="4"/>
      <c r="E255" s="143"/>
      <c r="F255" s="4"/>
      <c r="G255" s="4"/>
      <c r="H255" s="4"/>
      <c r="I255" s="4"/>
      <c r="J255" s="4"/>
      <c r="K255" s="4"/>
      <c r="L255" s="13"/>
      <c r="N255"/>
      <c r="O255"/>
    </row>
    <row r="256" spans="1:15" s="1" customFormat="1" ht="14.25" customHeight="1" x14ac:dyDescent="0.25">
      <c r="A256" s="2"/>
      <c r="B256" s="3"/>
      <c r="C256" s="4"/>
      <c r="D256" s="4"/>
      <c r="E256" s="143"/>
      <c r="F256" s="4"/>
      <c r="G256" s="4"/>
      <c r="H256" s="4"/>
      <c r="I256" s="4"/>
      <c r="J256" s="4"/>
      <c r="K256" s="4"/>
      <c r="L256" s="13"/>
      <c r="N256"/>
      <c r="O256"/>
    </row>
    <row r="257" spans="1:15" s="1" customFormat="1" ht="14.25" customHeight="1" x14ac:dyDescent="0.25">
      <c r="A257" s="2"/>
      <c r="B257" s="3"/>
      <c r="C257" s="4"/>
      <c r="D257" s="4"/>
      <c r="E257" s="143"/>
      <c r="F257" s="4"/>
      <c r="G257" s="4"/>
      <c r="H257" s="4"/>
      <c r="I257" s="4"/>
      <c r="J257" s="4"/>
      <c r="K257" s="4"/>
      <c r="L257" s="13"/>
      <c r="N257"/>
      <c r="O257"/>
    </row>
    <row r="258" spans="1:15" s="1" customFormat="1" ht="14.25" customHeight="1" x14ac:dyDescent="0.25">
      <c r="A258" s="2"/>
      <c r="B258" s="3"/>
      <c r="C258" s="4"/>
      <c r="D258" s="4"/>
      <c r="E258" s="143"/>
      <c r="F258" s="4"/>
      <c r="G258" s="4"/>
      <c r="H258" s="4"/>
      <c r="I258" s="4"/>
      <c r="J258" s="4"/>
      <c r="K258" s="4"/>
      <c r="L258" s="13"/>
      <c r="N258"/>
      <c r="O258"/>
    </row>
    <row r="259" spans="1:15" s="1" customFormat="1" ht="14.25" customHeight="1" x14ac:dyDescent="0.25">
      <c r="A259" s="2"/>
      <c r="B259" s="3"/>
      <c r="C259" s="4"/>
      <c r="D259" s="4"/>
      <c r="E259" s="143"/>
      <c r="F259" s="4"/>
      <c r="G259" s="4"/>
      <c r="H259" s="4"/>
      <c r="I259" s="4"/>
      <c r="J259" s="4"/>
      <c r="K259" s="4"/>
      <c r="L259" s="13"/>
      <c r="N259"/>
      <c r="O259"/>
    </row>
    <row r="260" spans="1:15" s="1" customFormat="1" ht="14.25" customHeight="1" x14ac:dyDescent="0.25">
      <c r="A260" s="2"/>
      <c r="B260" s="3"/>
      <c r="C260" s="4"/>
      <c r="D260" s="4"/>
      <c r="E260" s="143"/>
      <c r="F260" s="4"/>
      <c r="G260" s="4"/>
      <c r="H260" s="4"/>
      <c r="I260" s="4"/>
      <c r="J260" s="4"/>
      <c r="K260" s="4"/>
      <c r="L260" s="13"/>
      <c r="N260"/>
      <c r="O260"/>
    </row>
    <row r="261" spans="1:15" s="1" customFormat="1" ht="14.25" customHeight="1" x14ac:dyDescent="0.25">
      <c r="A261" s="2"/>
      <c r="B261" s="3"/>
      <c r="C261" s="4"/>
      <c r="D261" s="4"/>
      <c r="E261" s="143"/>
      <c r="F261" s="4"/>
      <c r="G261" s="4"/>
      <c r="H261" s="4"/>
      <c r="I261" s="4"/>
      <c r="J261" s="4"/>
      <c r="K261" s="4"/>
      <c r="L261" s="13"/>
      <c r="N261"/>
      <c r="O261"/>
    </row>
    <row r="262" spans="1:15" s="1" customFormat="1" ht="14.25" customHeight="1" x14ac:dyDescent="0.25">
      <c r="A262" s="2"/>
      <c r="B262" s="3"/>
      <c r="C262" s="4"/>
      <c r="D262" s="4"/>
      <c r="E262" s="143"/>
      <c r="F262" s="4"/>
      <c r="G262" s="4"/>
      <c r="H262" s="4"/>
      <c r="I262" s="4"/>
      <c r="J262" s="4"/>
      <c r="K262" s="4"/>
      <c r="L262" s="13"/>
      <c r="N262"/>
      <c r="O262"/>
    </row>
    <row r="263" spans="1:15" s="1" customFormat="1" ht="14.25" customHeight="1" x14ac:dyDescent="0.25">
      <c r="A263" s="2"/>
      <c r="B263" s="3"/>
      <c r="C263" s="4"/>
      <c r="D263" s="4"/>
      <c r="E263" s="143"/>
      <c r="F263" s="4"/>
      <c r="G263" s="4"/>
      <c r="H263" s="4"/>
      <c r="I263" s="4"/>
      <c r="J263" s="4"/>
      <c r="K263" s="4"/>
      <c r="L263" s="13"/>
      <c r="N263"/>
      <c r="O263"/>
    </row>
    <row r="264" spans="1:15" s="1" customFormat="1" ht="14.25" customHeight="1" x14ac:dyDescent="0.25">
      <c r="A264" s="2"/>
      <c r="B264" s="3"/>
      <c r="C264" s="4"/>
      <c r="D264" s="4"/>
      <c r="E264" s="143"/>
      <c r="F264" s="4"/>
      <c r="G264" s="4"/>
      <c r="H264" s="4"/>
      <c r="I264" s="4"/>
      <c r="J264" s="4"/>
      <c r="K264" s="4"/>
      <c r="L264" s="13"/>
      <c r="N264"/>
      <c r="O264"/>
    </row>
    <row r="265" spans="1:15" s="1" customFormat="1" ht="14.25" customHeight="1" x14ac:dyDescent="0.25">
      <c r="A265" s="2"/>
      <c r="B265" s="3"/>
      <c r="C265" s="4"/>
      <c r="D265" s="4"/>
      <c r="E265" s="143"/>
      <c r="F265" s="4"/>
      <c r="G265" s="4"/>
      <c r="H265" s="4"/>
      <c r="I265" s="4"/>
      <c r="J265" s="4"/>
      <c r="K265" s="4"/>
      <c r="L265" s="13"/>
      <c r="N265"/>
      <c r="O265"/>
    </row>
    <row r="266" spans="1:15" s="1" customFormat="1" ht="14.25" customHeight="1" x14ac:dyDescent="0.25">
      <c r="A266" s="2"/>
      <c r="B266" s="3"/>
      <c r="C266" s="4"/>
      <c r="D266" s="4"/>
      <c r="E266" s="143"/>
      <c r="F266" s="4"/>
      <c r="G266" s="4"/>
      <c r="H266" s="4"/>
      <c r="I266" s="4"/>
      <c r="J266" s="4"/>
      <c r="K266" s="4"/>
      <c r="L266" s="13"/>
      <c r="N266"/>
      <c r="O266"/>
    </row>
    <row r="267" spans="1:15" s="1" customFormat="1" ht="14.25" customHeight="1" x14ac:dyDescent="0.25">
      <c r="A267" s="2"/>
      <c r="B267" s="3"/>
      <c r="C267" s="4"/>
      <c r="D267" s="4"/>
      <c r="E267" s="143"/>
      <c r="F267" s="4"/>
      <c r="G267" s="4"/>
      <c r="H267" s="4"/>
      <c r="I267" s="4"/>
      <c r="J267" s="4"/>
      <c r="K267" s="4"/>
      <c r="L267" s="13"/>
      <c r="N267"/>
      <c r="O267"/>
    </row>
    <row r="268" spans="1:15" s="1" customFormat="1" ht="14.25" customHeight="1" x14ac:dyDescent="0.25">
      <c r="A268" s="2"/>
      <c r="B268" s="3"/>
      <c r="C268" s="4"/>
      <c r="D268" s="4"/>
      <c r="E268" s="143"/>
      <c r="F268" s="4"/>
      <c r="G268" s="4"/>
      <c r="H268" s="4"/>
      <c r="I268" s="4"/>
      <c r="J268" s="4"/>
      <c r="K268" s="4"/>
      <c r="L268" s="13"/>
      <c r="N268"/>
      <c r="O268"/>
    </row>
    <row r="269" spans="1:15" s="1" customFormat="1" ht="14.25" customHeight="1" x14ac:dyDescent="0.25">
      <c r="A269" s="2"/>
      <c r="B269" s="3"/>
      <c r="C269" s="4"/>
      <c r="D269" s="4"/>
      <c r="E269" s="143"/>
      <c r="F269" s="4"/>
      <c r="G269" s="4"/>
      <c r="H269" s="4"/>
      <c r="I269" s="4"/>
      <c r="J269" s="4"/>
      <c r="K269" s="4"/>
      <c r="L269" s="13"/>
      <c r="N269"/>
      <c r="O269"/>
    </row>
    <row r="270" spans="1:15" s="1" customFormat="1" ht="14.25" customHeight="1" x14ac:dyDescent="0.25">
      <c r="A270" s="2"/>
      <c r="B270" s="3"/>
      <c r="C270" s="4"/>
      <c r="D270" s="4"/>
      <c r="E270" s="143"/>
      <c r="F270" s="4"/>
      <c r="G270" s="4"/>
      <c r="H270" s="4"/>
      <c r="I270" s="4"/>
      <c r="J270" s="4"/>
      <c r="K270" s="4"/>
      <c r="L270" s="13"/>
      <c r="N270"/>
      <c r="O270"/>
    </row>
    <row r="271" spans="1:15" s="1" customFormat="1" ht="14.25" customHeight="1" x14ac:dyDescent="0.25">
      <c r="A271" s="2"/>
      <c r="B271" s="3"/>
      <c r="C271" s="4"/>
      <c r="D271" s="4"/>
      <c r="E271" s="143"/>
      <c r="F271" s="4"/>
      <c r="G271" s="4"/>
      <c r="H271" s="4"/>
      <c r="I271" s="4"/>
      <c r="J271" s="4"/>
      <c r="K271" s="4"/>
      <c r="L271" s="13"/>
      <c r="N271"/>
      <c r="O271"/>
    </row>
    <row r="272" spans="1:15" s="1" customFormat="1" ht="14.25" customHeight="1" x14ac:dyDescent="0.25">
      <c r="A272" s="2"/>
      <c r="B272" s="3"/>
      <c r="C272" s="4"/>
      <c r="D272" s="4"/>
      <c r="E272" s="143"/>
      <c r="F272" s="4"/>
      <c r="G272" s="4"/>
      <c r="H272" s="4"/>
      <c r="I272" s="4"/>
      <c r="J272" s="4"/>
      <c r="K272" s="4"/>
      <c r="L272" s="13"/>
      <c r="N272"/>
      <c r="O272"/>
    </row>
    <row r="273" spans="1:15" s="1" customFormat="1" ht="14.25" customHeight="1" x14ac:dyDescent="0.25">
      <c r="A273" s="2"/>
      <c r="B273" s="3"/>
      <c r="C273" s="4"/>
      <c r="D273" s="4"/>
      <c r="E273" s="143"/>
      <c r="F273" s="4"/>
      <c r="G273" s="4"/>
      <c r="H273" s="4"/>
      <c r="I273" s="4"/>
      <c r="J273" s="4"/>
      <c r="K273" s="4"/>
      <c r="L273" s="13"/>
      <c r="N273"/>
      <c r="O273"/>
    </row>
    <row r="274" spans="1:15" s="1" customFormat="1" ht="14.25" customHeight="1" x14ac:dyDescent="0.25">
      <c r="A274" s="2"/>
      <c r="B274" s="3"/>
      <c r="C274" s="4"/>
      <c r="D274" s="4"/>
      <c r="E274" s="143"/>
      <c r="F274" s="4"/>
      <c r="G274" s="4"/>
      <c r="H274" s="4"/>
      <c r="I274" s="4"/>
      <c r="J274" s="4"/>
      <c r="K274" s="4"/>
      <c r="L274" s="13"/>
      <c r="N274"/>
      <c r="O274"/>
    </row>
    <row r="275" spans="1:15" s="1" customFormat="1" ht="14.25" customHeight="1" x14ac:dyDescent="0.25">
      <c r="A275" s="2"/>
      <c r="B275" s="3"/>
      <c r="C275" s="4"/>
      <c r="D275" s="4"/>
      <c r="E275" s="143"/>
      <c r="F275" s="4"/>
      <c r="G275" s="4"/>
      <c r="H275" s="4"/>
      <c r="I275" s="4"/>
      <c r="J275" s="4"/>
      <c r="K275" s="4"/>
      <c r="L275" s="13"/>
      <c r="N275"/>
      <c r="O275"/>
    </row>
    <row r="276" spans="1:15" s="1" customFormat="1" ht="14.25" customHeight="1" x14ac:dyDescent="0.25">
      <c r="A276" s="2"/>
      <c r="B276" s="3"/>
      <c r="C276" s="4"/>
      <c r="D276" s="4"/>
      <c r="E276" s="143"/>
      <c r="F276" s="4"/>
      <c r="G276" s="4"/>
      <c r="H276" s="4"/>
      <c r="I276" s="4"/>
      <c r="J276" s="4"/>
      <c r="K276" s="4"/>
      <c r="L276" s="13"/>
      <c r="N276"/>
      <c r="O276"/>
    </row>
    <row r="277" spans="1:15" s="1" customFormat="1" ht="14.25" customHeight="1" x14ac:dyDescent="0.25">
      <c r="A277" s="2"/>
      <c r="B277" s="3"/>
      <c r="C277" s="4"/>
      <c r="D277" s="4"/>
      <c r="E277" s="143"/>
      <c r="F277" s="4"/>
      <c r="G277" s="4"/>
      <c r="H277" s="4"/>
      <c r="I277" s="4"/>
      <c r="J277" s="4"/>
      <c r="K277" s="4"/>
      <c r="L277" s="13"/>
      <c r="N277"/>
      <c r="O277"/>
    </row>
    <row r="278" spans="1:15" s="1" customFormat="1" ht="14.25" customHeight="1" x14ac:dyDescent="0.25">
      <c r="A278" s="2"/>
      <c r="B278" s="3"/>
      <c r="C278" s="4"/>
      <c r="D278" s="4"/>
      <c r="E278" s="143"/>
      <c r="F278" s="4"/>
      <c r="G278" s="4"/>
      <c r="H278" s="4"/>
      <c r="I278" s="4"/>
      <c r="J278" s="4"/>
      <c r="K278" s="4"/>
      <c r="L278" s="13"/>
      <c r="N278"/>
      <c r="O278"/>
    </row>
    <row r="279" spans="1:15" s="1" customFormat="1" ht="14.25" customHeight="1" x14ac:dyDescent="0.25">
      <c r="A279" s="2"/>
      <c r="B279" s="3"/>
      <c r="C279" s="4"/>
      <c r="D279" s="4"/>
      <c r="E279" s="143"/>
      <c r="F279" s="4"/>
      <c r="G279" s="4"/>
      <c r="H279" s="4"/>
      <c r="I279" s="4"/>
      <c r="J279" s="4"/>
      <c r="K279" s="4"/>
      <c r="L279" s="13"/>
      <c r="N279"/>
      <c r="O279"/>
    </row>
    <row r="280" spans="1:15" s="1" customFormat="1" ht="14.25" customHeight="1" x14ac:dyDescent="0.25">
      <c r="A280" s="2"/>
      <c r="B280" s="3"/>
      <c r="C280" s="4"/>
      <c r="D280" s="4"/>
      <c r="E280" s="143"/>
      <c r="F280" s="4"/>
      <c r="G280" s="4"/>
      <c r="H280" s="4"/>
      <c r="I280" s="4"/>
      <c r="J280" s="4"/>
      <c r="K280" s="4"/>
      <c r="L280" s="13"/>
      <c r="N280"/>
      <c r="O280"/>
    </row>
    <row r="281" spans="1:15" s="1" customFormat="1" ht="14.25" customHeight="1" x14ac:dyDescent="0.25">
      <c r="A281" s="2"/>
      <c r="B281" s="3"/>
      <c r="C281" s="4"/>
      <c r="D281" s="4"/>
      <c r="E281" s="143"/>
      <c r="F281" s="4"/>
      <c r="G281" s="4"/>
      <c r="H281" s="4"/>
      <c r="I281" s="4"/>
      <c r="J281" s="4"/>
      <c r="K281" s="4"/>
      <c r="L281" s="13"/>
      <c r="N281"/>
      <c r="O281"/>
    </row>
    <row r="282" spans="1:15" s="1" customFormat="1" ht="14.25" customHeight="1" x14ac:dyDescent="0.25">
      <c r="A282" s="2"/>
      <c r="B282" s="3"/>
      <c r="C282" s="4"/>
      <c r="D282" s="4"/>
      <c r="E282" s="143"/>
      <c r="F282" s="4"/>
      <c r="G282" s="4"/>
      <c r="H282" s="4"/>
      <c r="I282" s="4"/>
      <c r="J282" s="4"/>
      <c r="K282" s="4"/>
      <c r="L282" s="13"/>
      <c r="N282"/>
      <c r="O282"/>
    </row>
    <row r="283" spans="1:15" s="1" customFormat="1" ht="14.25" customHeight="1" x14ac:dyDescent="0.25">
      <c r="A283" s="2"/>
      <c r="B283" s="3"/>
      <c r="C283" s="4"/>
      <c r="D283" s="4"/>
      <c r="E283" s="143"/>
      <c r="F283" s="4"/>
      <c r="G283" s="4"/>
      <c r="H283" s="4"/>
      <c r="I283" s="4"/>
      <c r="J283" s="4"/>
      <c r="K283" s="4"/>
      <c r="L283" s="13"/>
      <c r="N283"/>
      <c r="O283"/>
    </row>
    <row r="284" spans="1:15" s="1" customFormat="1" ht="14.25" customHeight="1" x14ac:dyDescent="0.25">
      <c r="A284" s="2"/>
      <c r="B284" s="3"/>
      <c r="C284" s="4"/>
      <c r="D284" s="4"/>
      <c r="E284" s="143"/>
      <c r="F284" s="4"/>
      <c r="G284" s="4"/>
      <c r="H284" s="4"/>
      <c r="I284" s="4"/>
      <c r="J284" s="4"/>
      <c r="K284" s="4"/>
      <c r="L284" s="13"/>
      <c r="N284"/>
      <c r="O284"/>
    </row>
    <row r="285" spans="1:15" s="1" customFormat="1" ht="14.25" customHeight="1" x14ac:dyDescent="0.25">
      <c r="A285" s="2"/>
      <c r="B285" s="3"/>
      <c r="C285" s="4"/>
      <c r="D285" s="4"/>
      <c r="E285" s="143"/>
      <c r="F285" s="4"/>
      <c r="G285" s="4"/>
      <c r="H285" s="4"/>
      <c r="I285" s="4"/>
      <c r="J285" s="4"/>
      <c r="K285" s="4"/>
      <c r="L285" s="13"/>
      <c r="N285"/>
      <c r="O285"/>
    </row>
    <row r="286" spans="1:15" s="1" customFormat="1" ht="14.25" customHeight="1" x14ac:dyDescent="0.25">
      <c r="A286" s="2"/>
      <c r="B286" s="3"/>
      <c r="C286" s="4"/>
      <c r="D286" s="4"/>
      <c r="E286" s="143"/>
      <c r="F286" s="4"/>
      <c r="G286" s="4"/>
      <c r="H286" s="4"/>
      <c r="I286" s="4"/>
      <c r="J286" s="4"/>
      <c r="K286" s="4"/>
      <c r="L286" s="13"/>
      <c r="N286"/>
      <c r="O286"/>
    </row>
    <row r="287" spans="1:15" s="1" customFormat="1" ht="14.25" customHeight="1" x14ac:dyDescent="0.25">
      <c r="A287" s="2"/>
      <c r="B287" s="3"/>
      <c r="C287" s="4"/>
      <c r="D287" s="4"/>
      <c r="E287" s="143"/>
      <c r="F287" s="4"/>
      <c r="G287" s="4"/>
      <c r="H287" s="4"/>
      <c r="I287" s="4"/>
      <c r="J287" s="4"/>
      <c r="K287" s="4"/>
      <c r="L287" s="13"/>
      <c r="N287"/>
      <c r="O287"/>
    </row>
    <row r="288" spans="1:15" s="1" customFormat="1" ht="14.25" customHeight="1" x14ac:dyDescent="0.25">
      <c r="A288" s="2"/>
      <c r="B288" s="3"/>
      <c r="C288" s="4"/>
      <c r="D288" s="4"/>
      <c r="E288" s="143"/>
      <c r="F288" s="4"/>
      <c r="G288" s="4"/>
      <c r="H288" s="4"/>
      <c r="I288" s="4"/>
      <c r="J288" s="4"/>
      <c r="K288" s="4"/>
      <c r="L288" s="13"/>
      <c r="N288"/>
      <c r="O288"/>
    </row>
    <row r="289" spans="1:15" s="1" customFormat="1" ht="14.25" customHeight="1" x14ac:dyDescent="0.25">
      <c r="A289" s="2"/>
      <c r="B289" s="3"/>
      <c r="C289" s="4"/>
      <c r="D289" s="4"/>
      <c r="E289" s="143"/>
      <c r="F289" s="4"/>
      <c r="G289" s="4"/>
      <c r="H289" s="4"/>
      <c r="I289" s="4"/>
      <c r="J289" s="4"/>
      <c r="K289" s="4"/>
      <c r="L289" s="13"/>
      <c r="N289"/>
      <c r="O289"/>
    </row>
    <row r="290" spans="1:15" s="1" customFormat="1" ht="14.25" customHeight="1" x14ac:dyDescent="0.25">
      <c r="A290" s="2"/>
      <c r="B290" s="3"/>
      <c r="C290" s="4"/>
      <c r="D290" s="4"/>
      <c r="E290" s="143"/>
      <c r="F290" s="4"/>
      <c r="G290" s="4"/>
      <c r="H290" s="4"/>
      <c r="I290" s="4"/>
      <c r="J290" s="4"/>
      <c r="K290" s="4"/>
      <c r="L290" s="13"/>
      <c r="N290"/>
      <c r="O290"/>
    </row>
    <row r="291" spans="1:15" s="1" customFormat="1" ht="14.25" customHeight="1" x14ac:dyDescent="0.25">
      <c r="A291" s="2"/>
      <c r="B291" s="3"/>
      <c r="C291" s="4"/>
      <c r="D291" s="4"/>
      <c r="E291" s="143"/>
      <c r="F291" s="4"/>
      <c r="G291" s="4"/>
      <c r="H291" s="4"/>
      <c r="I291" s="4"/>
      <c r="J291" s="4"/>
      <c r="K291" s="4"/>
      <c r="L291" s="13"/>
      <c r="N291"/>
      <c r="O291"/>
    </row>
    <row r="292" spans="1:15" s="1" customFormat="1" ht="14.25" customHeight="1" x14ac:dyDescent="0.25">
      <c r="A292" s="2"/>
      <c r="B292" s="3"/>
      <c r="C292" s="4"/>
      <c r="D292" s="4"/>
      <c r="E292" s="143"/>
      <c r="F292" s="4"/>
      <c r="G292" s="4"/>
      <c r="H292" s="4"/>
      <c r="I292" s="4"/>
      <c r="J292" s="4"/>
      <c r="K292" s="4"/>
      <c r="L292" s="13"/>
      <c r="N292"/>
      <c r="O292"/>
    </row>
    <row r="293" spans="1:15" s="1" customFormat="1" ht="14.25" customHeight="1" x14ac:dyDescent="0.25">
      <c r="A293" s="2"/>
      <c r="B293" s="3"/>
      <c r="C293" s="4"/>
      <c r="D293" s="4"/>
      <c r="E293" s="143"/>
      <c r="F293" s="4"/>
      <c r="G293" s="4"/>
      <c r="H293" s="4"/>
      <c r="I293" s="4"/>
      <c r="J293" s="4"/>
      <c r="K293" s="4"/>
      <c r="L293" s="13"/>
      <c r="N293"/>
      <c r="O293"/>
    </row>
    <row r="294" spans="1:15" s="1" customFormat="1" ht="14.25" customHeight="1" x14ac:dyDescent="0.25">
      <c r="A294" s="2"/>
      <c r="B294" s="3"/>
      <c r="C294" s="4"/>
      <c r="D294" s="4"/>
      <c r="E294" s="143"/>
      <c r="F294" s="4"/>
      <c r="G294" s="4"/>
      <c r="H294" s="4"/>
      <c r="I294" s="4"/>
      <c r="J294" s="4"/>
      <c r="K294" s="4"/>
      <c r="L294" s="13"/>
      <c r="N294"/>
      <c r="O294"/>
    </row>
    <row r="295" spans="1:15" s="1" customFormat="1" ht="14.25" customHeight="1" x14ac:dyDescent="0.25">
      <c r="A295" s="2"/>
      <c r="B295" s="3"/>
      <c r="C295" s="4"/>
      <c r="D295" s="4"/>
      <c r="E295" s="143"/>
      <c r="F295" s="4"/>
      <c r="G295" s="4"/>
      <c r="H295" s="4"/>
      <c r="I295" s="4"/>
      <c r="J295" s="4"/>
      <c r="K295" s="4"/>
      <c r="L295" s="13"/>
      <c r="N295"/>
      <c r="O295"/>
    </row>
    <row r="296" spans="1:15" s="1" customFormat="1" ht="14.25" customHeight="1" x14ac:dyDescent="0.25">
      <c r="A296" s="2"/>
      <c r="B296" s="3"/>
      <c r="C296" s="4"/>
      <c r="D296" s="4"/>
      <c r="E296" s="143"/>
      <c r="F296" s="4"/>
      <c r="G296" s="4"/>
      <c r="H296" s="4"/>
      <c r="I296" s="4"/>
      <c r="J296" s="4"/>
      <c r="K296" s="4"/>
      <c r="L296" s="13"/>
      <c r="N296"/>
      <c r="O296"/>
    </row>
    <row r="297" spans="1:15" s="1" customFormat="1" ht="14.25" customHeight="1" x14ac:dyDescent="0.25">
      <c r="A297" s="2"/>
      <c r="B297" s="3"/>
      <c r="C297" s="4"/>
      <c r="D297" s="4"/>
      <c r="E297" s="143"/>
      <c r="F297" s="4"/>
      <c r="G297" s="4"/>
      <c r="H297" s="4"/>
      <c r="I297" s="4"/>
      <c r="J297" s="4"/>
      <c r="K297" s="4"/>
      <c r="L297" s="13"/>
      <c r="N297"/>
      <c r="O297"/>
    </row>
    <row r="298" spans="1:15" s="1" customFormat="1" ht="14.25" customHeight="1" x14ac:dyDescent="0.25">
      <c r="A298" s="2"/>
      <c r="B298" s="3"/>
      <c r="C298" s="4"/>
      <c r="D298" s="4"/>
      <c r="E298" s="143"/>
      <c r="F298" s="4"/>
      <c r="G298" s="4"/>
      <c r="H298" s="4"/>
      <c r="I298" s="4"/>
      <c r="J298" s="4"/>
      <c r="K298" s="4"/>
      <c r="L298" s="13"/>
      <c r="N298"/>
      <c r="O298"/>
    </row>
    <row r="299" spans="1:15" s="1" customFormat="1" ht="14.25" customHeight="1" x14ac:dyDescent="0.25">
      <c r="A299" s="2"/>
      <c r="B299" s="3"/>
      <c r="C299" s="4"/>
      <c r="D299" s="4"/>
      <c r="E299" s="143"/>
      <c r="F299" s="4"/>
      <c r="G299" s="4"/>
      <c r="H299" s="4"/>
      <c r="I299" s="4"/>
      <c r="J299" s="4"/>
      <c r="K299" s="4"/>
      <c r="L299" s="13"/>
      <c r="N299"/>
      <c r="O299"/>
    </row>
    <row r="300" spans="1:15" s="1" customFormat="1" ht="14.25" customHeight="1" x14ac:dyDescent="0.25">
      <c r="A300" s="2"/>
      <c r="B300" s="3"/>
      <c r="C300" s="4"/>
      <c r="D300" s="4"/>
      <c r="E300" s="143"/>
      <c r="F300" s="4"/>
      <c r="G300" s="4"/>
      <c r="H300" s="4"/>
      <c r="I300" s="4"/>
      <c r="J300" s="4"/>
      <c r="K300" s="4"/>
      <c r="L300" s="13"/>
      <c r="N300"/>
      <c r="O300"/>
    </row>
    <row r="301" spans="1:15" s="1" customFormat="1" ht="14.25" customHeight="1" x14ac:dyDescent="0.25">
      <c r="A301" s="2"/>
      <c r="B301" s="3"/>
      <c r="C301" s="4"/>
      <c r="D301" s="4"/>
      <c r="E301" s="143"/>
      <c r="F301" s="4"/>
      <c r="G301" s="4"/>
      <c r="H301" s="4"/>
      <c r="I301" s="4"/>
      <c r="J301" s="4"/>
      <c r="K301" s="4"/>
      <c r="L301" s="13"/>
      <c r="N301"/>
      <c r="O301"/>
    </row>
    <row r="302" spans="1:15" s="1" customFormat="1" ht="14.25" customHeight="1" x14ac:dyDescent="0.25">
      <c r="A302" s="2"/>
      <c r="B302" s="3"/>
      <c r="C302" s="4"/>
      <c r="D302" s="4"/>
      <c r="E302" s="143"/>
      <c r="F302" s="4"/>
      <c r="G302" s="4"/>
      <c r="H302" s="4"/>
      <c r="I302" s="4"/>
      <c r="J302" s="4"/>
      <c r="K302" s="4"/>
      <c r="L302" s="13"/>
      <c r="N302"/>
      <c r="O302"/>
    </row>
    <row r="303" spans="1:15" s="1" customFormat="1" ht="14.25" customHeight="1" x14ac:dyDescent="0.25">
      <c r="A303" s="2"/>
      <c r="B303" s="3"/>
      <c r="C303" s="4"/>
      <c r="D303" s="4"/>
      <c r="E303" s="143"/>
      <c r="F303" s="4"/>
      <c r="G303" s="4"/>
      <c r="H303" s="4"/>
      <c r="I303" s="4"/>
      <c r="J303" s="4"/>
      <c r="K303" s="4"/>
      <c r="L303" s="13"/>
      <c r="N303"/>
      <c r="O303"/>
    </row>
    <row r="304" spans="1:15" s="1" customFormat="1" ht="14.25" customHeight="1" x14ac:dyDescent="0.25">
      <c r="A304" s="2"/>
      <c r="B304" s="3"/>
      <c r="C304" s="4"/>
      <c r="D304" s="4"/>
      <c r="E304" s="143"/>
      <c r="F304" s="4"/>
      <c r="G304" s="4"/>
      <c r="H304" s="4"/>
      <c r="I304" s="4"/>
      <c r="J304" s="4"/>
      <c r="K304" s="4"/>
      <c r="L304" s="13"/>
      <c r="N304"/>
      <c r="O304"/>
    </row>
    <row r="305" spans="1:15" s="1" customFormat="1" ht="14.25" customHeight="1" x14ac:dyDescent="0.25">
      <c r="A305" s="2"/>
      <c r="B305" s="3"/>
      <c r="C305" s="4"/>
      <c r="D305" s="4"/>
      <c r="E305" s="143"/>
      <c r="F305" s="4"/>
      <c r="G305" s="4"/>
      <c r="H305" s="4"/>
      <c r="I305" s="4"/>
      <c r="J305" s="4"/>
      <c r="K305" s="4"/>
      <c r="L305" s="13"/>
      <c r="N305"/>
      <c r="O305"/>
    </row>
    <row r="306" spans="1:15" s="1" customFormat="1" ht="14.25" customHeight="1" x14ac:dyDescent="0.25">
      <c r="A306" s="2"/>
      <c r="B306" s="3"/>
      <c r="C306" s="4"/>
      <c r="D306" s="4"/>
      <c r="E306" s="143"/>
      <c r="F306" s="4"/>
      <c r="G306" s="4"/>
      <c r="H306" s="4"/>
      <c r="I306" s="4"/>
      <c r="J306" s="4"/>
      <c r="K306" s="4"/>
      <c r="L306" s="13"/>
      <c r="N306"/>
      <c r="O306"/>
    </row>
    <row r="307" spans="1:15" s="1" customFormat="1" ht="14.25" customHeight="1" x14ac:dyDescent="0.25">
      <c r="A307" s="2"/>
      <c r="B307" s="3"/>
      <c r="C307" s="4"/>
      <c r="D307" s="4"/>
      <c r="E307" s="143"/>
      <c r="F307" s="4"/>
      <c r="G307" s="4"/>
      <c r="H307" s="4"/>
      <c r="I307" s="4"/>
      <c r="J307" s="4"/>
      <c r="K307" s="4"/>
      <c r="L307" s="13"/>
      <c r="N307"/>
      <c r="O307"/>
    </row>
    <row r="308" spans="1:15" s="1" customFormat="1" ht="14.25" customHeight="1" x14ac:dyDescent="0.25">
      <c r="A308" s="2"/>
      <c r="B308" s="3"/>
      <c r="C308" s="4"/>
      <c r="D308" s="4"/>
      <c r="E308" s="143"/>
      <c r="F308" s="4"/>
      <c r="G308" s="4"/>
      <c r="H308" s="4"/>
      <c r="I308" s="4"/>
      <c r="J308" s="4"/>
      <c r="K308" s="4"/>
      <c r="L308" s="13"/>
      <c r="N308"/>
      <c r="O308"/>
    </row>
    <row r="309" spans="1:15" s="1" customFormat="1" ht="14.25" customHeight="1" x14ac:dyDescent="0.25">
      <c r="A309" s="2"/>
      <c r="B309" s="3"/>
      <c r="C309" s="4"/>
      <c r="D309" s="4"/>
      <c r="E309" s="143"/>
      <c r="F309" s="4"/>
      <c r="G309" s="4"/>
      <c r="H309" s="4"/>
      <c r="I309" s="4"/>
      <c r="J309" s="4"/>
      <c r="K309" s="4"/>
      <c r="L309" s="13"/>
      <c r="N309"/>
      <c r="O309"/>
    </row>
    <row r="310" spans="1:15" s="1" customFormat="1" ht="14.25" customHeight="1" x14ac:dyDescent="0.25">
      <c r="A310" s="2"/>
      <c r="B310" s="3"/>
      <c r="C310" s="4"/>
      <c r="D310" s="4"/>
      <c r="E310" s="143"/>
      <c r="F310" s="4"/>
      <c r="G310" s="4"/>
      <c r="H310" s="4"/>
      <c r="I310" s="4"/>
      <c r="J310" s="4"/>
      <c r="K310" s="4"/>
      <c r="L310" s="13"/>
      <c r="N310"/>
      <c r="O310"/>
    </row>
    <row r="311" spans="1:15" s="1" customFormat="1" ht="14.25" customHeight="1" x14ac:dyDescent="0.25">
      <c r="A311" s="2"/>
      <c r="B311" s="3"/>
      <c r="C311" s="4"/>
      <c r="D311" s="4"/>
      <c r="E311" s="143"/>
      <c r="F311" s="4"/>
      <c r="G311" s="4"/>
      <c r="H311" s="4"/>
      <c r="I311" s="4"/>
      <c r="J311" s="4"/>
      <c r="K311" s="4"/>
      <c r="L311" s="13"/>
      <c r="N311"/>
      <c r="O311"/>
    </row>
    <row r="312" spans="1:15" s="1" customFormat="1" ht="14.25" customHeight="1" x14ac:dyDescent="0.25">
      <c r="A312" s="2"/>
      <c r="B312" s="3"/>
      <c r="C312" s="4"/>
      <c r="D312" s="4"/>
      <c r="E312" s="143"/>
      <c r="F312" s="4"/>
      <c r="G312" s="4"/>
      <c r="H312" s="4"/>
      <c r="I312" s="4"/>
      <c r="J312" s="4"/>
      <c r="K312" s="4"/>
      <c r="L312" s="13"/>
      <c r="N312"/>
      <c r="O312"/>
    </row>
    <row r="313" spans="1:15" s="1" customFormat="1" ht="14.25" customHeight="1" x14ac:dyDescent="0.25">
      <c r="A313" s="2"/>
      <c r="B313" s="3"/>
      <c r="C313" s="4"/>
      <c r="D313" s="4"/>
      <c r="E313" s="143"/>
      <c r="F313" s="4"/>
      <c r="G313" s="4"/>
      <c r="H313" s="4"/>
      <c r="I313" s="4"/>
      <c r="J313" s="4"/>
      <c r="K313" s="4"/>
      <c r="L313" s="13"/>
      <c r="N313"/>
      <c r="O313"/>
    </row>
    <row r="314" spans="1:15" s="1" customFormat="1" ht="14.25" customHeight="1" x14ac:dyDescent="0.25">
      <c r="A314" s="2"/>
      <c r="B314" s="3"/>
      <c r="C314" s="4"/>
      <c r="D314" s="4"/>
      <c r="E314" s="143"/>
      <c r="F314" s="4"/>
      <c r="G314" s="4"/>
      <c r="H314" s="4"/>
      <c r="I314" s="4"/>
      <c r="J314" s="4"/>
      <c r="K314" s="4"/>
      <c r="L314" s="13"/>
      <c r="N314"/>
      <c r="O314"/>
    </row>
    <row r="315" spans="1:15" s="1" customFormat="1" ht="14.25" customHeight="1" x14ac:dyDescent="0.25">
      <c r="A315" s="2"/>
      <c r="B315" s="3"/>
      <c r="C315" s="4"/>
      <c r="D315" s="4"/>
      <c r="E315" s="143"/>
      <c r="F315" s="4"/>
      <c r="G315" s="4"/>
      <c r="H315" s="4"/>
      <c r="I315" s="4"/>
      <c r="J315" s="4"/>
      <c r="K315" s="4"/>
      <c r="L315" s="13"/>
      <c r="N315"/>
      <c r="O315"/>
    </row>
    <row r="316" spans="1:15" s="1" customFormat="1" ht="14.25" customHeight="1" x14ac:dyDescent="0.25">
      <c r="A316" s="2"/>
      <c r="B316" s="3"/>
      <c r="C316" s="4"/>
      <c r="D316" s="4"/>
      <c r="E316" s="143"/>
      <c r="F316" s="4"/>
      <c r="G316" s="4"/>
      <c r="H316" s="4"/>
      <c r="I316" s="4"/>
      <c r="J316" s="4"/>
      <c r="K316" s="4"/>
      <c r="L316" s="13"/>
      <c r="N316"/>
      <c r="O316"/>
    </row>
    <row r="317" spans="1:15" s="1" customFormat="1" ht="14.25" customHeight="1" x14ac:dyDescent="0.25">
      <c r="A317" s="2"/>
      <c r="B317" s="3"/>
      <c r="C317" s="4"/>
      <c r="D317" s="4"/>
      <c r="E317" s="143"/>
      <c r="F317" s="4"/>
      <c r="G317" s="4"/>
      <c r="H317" s="4"/>
      <c r="I317" s="4"/>
      <c r="J317" s="4"/>
      <c r="K317" s="4"/>
      <c r="L317" s="13"/>
      <c r="N317"/>
      <c r="O317"/>
    </row>
    <row r="318" spans="1:15" s="1" customFormat="1" ht="14.25" customHeight="1" x14ac:dyDescent="0.25">
      <c r="A318" s="2"/>
      <c r="B318" s="3"/>
      <c r="C318" s="4"/>
      <c r="D318" s="4"/>
      <c r="E318" s="143"/>
      <c r="F318" s="4"/>
      <c r="G318" s="4"/>
      <c r="H318" s="4"/>
      <c r="I318" s="4"/>
      <c r="J318" s="4"/>
      <c r="K318" s="4"/>
      <c r="L318" s="13"/>
      <c r="N318"/>
      <c r="O318"/>
    </row>
    <row r="319" spans="1:15" s="1" customFormat="1" ht="14.25" customHeight="1" x14ac:dyDescent="0.25">
      <c r="A319" s="2"/>
      <c r="B319" s="3"/>
      <c r="C319" s="4"/>
      <c r="D319" s="4"/>
      <c r="E319" s="143"/>
      <c r="F319" s="4"/>
      <c r="G319" s="4"/>
      <c r="H319" s="4"/>
      <c r="I319" s="4"/>
      <c r="J319" s="4"/>
      <c r="K319" s="4"/>
      <c r="L319" s="13"/>
      <c r="N319"/>
      <c r="O319"/>
    </row>
    <row r="320" spans="1:15" s="1" customFormat="1" ht="14.25" customHeight="1" x14ac:dyDescent="0.25">
      <c r="A320" s="2"/>
      <c r="B320" s="3"/>
      <c r="C320" s="4"/>
      <c r="D320" s="4"/>
      <c r="E320" s="143"/>
      <c r="F320" s="4"/>
      <c r="G320" s="4"/>
      <c r="H320" s="4"/>
      <c r="I320" s="4"/>
      <c r="J320" s="4"/>
      <c r="K320" s="4"/>
      <c r="L320" s="13"/>
      <c r="N320"/>
      <c r="O320"/>
    </row>
    <row r="321" spans="1:15" s="1" customFormat="1" ht="14.25" customHeight="1" x14ac:dyDescent="0.25">
      <c r="A321" s="2"/>
      <c r="B321" s="3"/>
      <c r="C321" s="4"/>
      <c r="D321" s="4"/>
      <c r="E321" s="143"/>
      <c r="F321" s="4"/>
      <c r="G321" s="4"/>
      <c r="H321" s="4"/>
      <c r="I321" s="4"/>
      <c r="J321" s="4"/>
      <c r="K321" s="4"/>
      <c r="L321" s="13"/>
      <c r="N321"/>
      <c r="O321"/>
    </row>
    <row r="322" spans="1:15" s="1" customFormat="1" ht="14.25" customHeight="1" x14ac:dyDescent="0.25">
      <c r="A322" s="2"/>
      <c r="B322" s="3"/>
      <c r="C322" s="4"/>
      <c r="D322" s="4"/>
      <c r="E322" s="143"/>
      <c r="F322" s="4"/>
      <c r="G322" s="4"/>
      <c r="H322" s="4"/>
      <c r="I322" s="4"/>
      <c r="J322" s="4"/>
      <c r="K322" s="4"/>
      <c r="L322" s="13"/>
      <c r="N322"/>
      <c r="O322"/>
    </row>
    <row r="323" spans="1:15" s="1" customFormat="1" ht="14.25" customHeight="1" x14ac:dyDescent="0.25">
      <c r="A323" s="2"/>
      <c r="B323" s="3"/>
      <c r="C323" s="4"/>
      <c r="D323" s="4"/>
      <c r="E323" s="143"/>
      <c r="F323" s="4"/>
      <c r="G323" s="4"/>
      <c r="H323" s="4"/>
      <c r="I323" s="4"/>
      <c r="J323" s="4"/>
      <c r="K323" s="4"/>
      <c r="L323" s="13"/>
      <c r="N323"/>
      <c r="O323"/>
    </row>
    <row r="324" spans="1:15" s="1" customFormat="1" ht="14.25" customHeight="1" x14ac:dyDescent="0.25">
      <c r="A324" s="2"/>
      <c r="B324" s="3"/>
      <c r="C324" s="4"/>
      <c r="D324" s="4"/>
      <c r="E324" s="143"/>
      <c r="F324" s="4"/>
      <c r="G324" s="4"/>
      <c r="H324" s="4"/>
      <c r="I324" s="4"/>
      <c r="J324" s="4"/>
      <c r="K324" s="4"/>
      <c r="L324" s="13"/>
      <c r="N324"/>
      <c r="O324"/>
    </row>
    <row r="325" spans="1:15" s="1" customFormat="1" ht="14.25" customHeight="1" x14ac:dyDescent="0.25">
      <c r="A325" s="2"/>
      <c r="B325" s="3"/>
      <c r="C325" s="4"/>
      <c r="D325" s="4"/>
      <c r="E325" s="143"/>
      <c r="F325" s="4"/>
      <c r="G325" s="4"/>
      <c r="H325" s="4"/>
      <c r="I325" s="4"/>
      <c r="J325" s="4"/>
      <c r="K325" s="4"/>
      <c r="L325" s="13"/>
      <c r="N325"/>
      <c r="O325"/>
    </row>
    <row r="326" spans="1:15" ht="14.25" customHeight="1" x14ac:dyDescent="0.25">
      <c r="L326" s="13"/>
    </row>
    <row r="327" spans="1:15" ht="14.25" customHeight="1" x14ac:dyDescent="0.25">
      <c r="L327" s="13"/>
    </row>
    <row r="328" spans="1:15" ht="14.25" customHeight="1" x14ac:dyDescent="0.25">
      <c r="L328" s="13"/>
    </row>
    <row r="329" spans="1:15" ht="14.25" customHeight="1" x14ac:dyDescent="0.25">
      <c r="L329" s="13"/>
    </row>
    <row r="330" spans="1:15" ht="14.25" customHeight="1" x14ac:dyDescent="0.25">
      <c r="L330" s="13"/>
    </row>
    <row r="331" spans="1:15" ht="14.25" customHeight="1" x14ac:dyDescent="0.25">
      <c r="L331" s="13"/>
    </row>
    <row r="332" spans="1:15" ht="14.25" customHeight="1" x14ac:dyDescent="0.25">
      <c r="L332" s="13"/>
    </row>
    <row r="333" spans="1:15" ht="14.25" customHeight="1" x14ac:dyDescent="0.25">
      <c r="L333" s="13"/>
    </row>
    <row r="334" spans="1:15" ht="14.25" customHeight="1" x14ac:dyDescent="0.25">
      <c r="L334" s="13"/>
    </row>
    <row r="335" spans="1:15" s="12" customFormat="1" ht="30" customHeight="1" x14ac:dyDescent="0.25">
      <c r="A335" s="2"/>
      <c r="B335" s="3"/>
      <c r="C335" s="4"/>
      <c r="D335" s="4"/>
      <c r="E335" s="143"/>
      <c r="F335" s="4"/>
      <c r="G335" s="4"/>
      <c r="H335" s="4"/>
      <c r="I335" s="4"/>
      <c r="J335" s="4"/>
      <c r="K335" s="4"/>
      <c r="L335" s="11"/>
      <c r="M335" s="11"/>
    </row>
    <row r="336" spans="1:15" ht="14.25" customHeight="1" x14ac:dyDescent="0.25">
      <c r="L336" s="13"/>
    </row>
    <row r="337" spans="1:13" ht="14.25" customHeight="1" x14ac:dyDescent="0.25">
      <c r="L337" s="13"/>
    </row>
    <row r="338" spans="1:13" ht="14.25" customHeight="1" x14ac:dyDescent="0.25">
      <c r="L338" s="13"/>
    </row>
    <row r="339" spans="1:13" ht="14.25" customHeight="1" x14ac:dyDescent="0.25">
      <c r="L339" s="13"/>
    </row>
    <row r="340" spans="1:13" ht="14.25" customHeight="1" x14ac:dyDescent="0.25">
      <c r="L340" s="13"/>
    </row>
    <row r="341" spans="1:13" ht="14.25" customHeight="1" x14ac:dyDescent="0.25">
      <c r="L341" s="13"/>
    </row>
    <row r="342" spans="1:13" ht="14.25" customHeight="1" x14ac:dyDescent="0.25">
      <c r="L342" s="13"/>
    </row>
    <row r="344" spans="1:13" s="12" customFormat="1" ht="30" customHeight="1" x14ac:dyDescent="0.25">
      <c r="A344" s="2"/>
      <c r="B344" s="3"/>
      <c r="C344" s="4"/>
      <c r="D344" s="4"/>
      <c r="E344" s="143"/>
      <c r="F344" s="4"/>
      <c r="G344" s="4"/>
      <c r="H344" s="4"/>
      <c r="I344" s="4"/>
      <c r="J344" s="4"/>
      <c r="K344" s="4"/>
      <c r="L344" s="11"/>
      <c r="M344" s="11"/>
    </row>
    <row r="345" spans="1:13" ht="13.15" customHeight="1" x14ac:dyDescent="0.25"/>
    <row r="350" spans="1:13" ht="13.15" customHeight="1" x14ac:dyDescent="0.25"/>
    <row r="352" spans="1:13" ht="13.15" customHeight="1" x14ac:dyDescent="0.25"/>
    <row r="356" ht="13.15" customHeight="1" x14ac:dyDescent="0.25"/>
    <row r="360" ht="13.15" customHeight="1" x14ac:dyDescent="0.25"/>
    <row r="368" ht="13.15" customHeight="1" x14ac:dyDescent="0.25"/>
  </sheetData>
  <mergeCells count="16">
    <mergeCell ref="K7:K8"/>
    <mergeCell ref="A7:A9"/>
    <mergeCell ref="B7:B9"/>
    <mergeCell ref="C7:C9"/>
    <mergeCell ref="D7:D9"/>
    <mergeCell ref="H7:H8"/>
    <mergeCell ref="F7:F8"/>
    <mergeCell ref="G7:G8"/>
    <mergeCell ref="J7:J8"/>
    <mergeCell ref="E7:E9"/>
    <mergeCell ref="I7:I8"/>
    <mergeCell ref="A1:D1"/>
    <mergeCell ref="I1:K1"/>
    <mergeCell ref="A4:K4"/>
    <mergeCell ref="A2:K2"/>
    <mergeCell ref="A3:K3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  <ignoredErrors>
    <ignoredError sqref="A10:H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9"/>
  <sheetViews>
    <sheetView workbookViewId="0">
      <selection activeCell="G22" sqref="G22"/>
    </sheetView>
  </sheetViews>
  <sheetFormatPr defaultRowHeight="12.5" x14ac:dyDescent="0.25"/>
  <cols>
    <col min="1" max="1" width="8.7265625" style="173"/>
    <col min="2" max="2" width="38" style="173" customWidth="1"/>
    <col min="3" max="16384" width="8.7265625" style="173"/>
  </cols>
  <sheetData>
    <row r="3" spans="2:5" x14ac:dyDescent="0.25">
      <c r="B3" s="172" t="s">
        <v>113</v>
      </c>
    </row>
    <row r="4" spans="2:5" x14ac:dyDescent="0.25">
      <c r="C4" s="174" t="s">
        <v>13</v>
      </c>
      <c r="D4" s="173" t="s">
        <v>114</v>
      </c>
    </row>
    <row r="5" spans="2:5" x14ac:dyDescent="0.25">
      <c r="B5" s="16" t="s">
        <v>74</v>
      </c>
      <c r="C5" s="176">
        <v>1</v>
      </c>
      <c r="D5" s="176">
        <v>3000</v>
      </c>
      <c r="E5" s="177">
        <f>C5*D5</f>
        <v>3000</v>
      </c>
    </row>
    <row r="6" spans="2:5" x14ac:dyDescent="0.25">
      <c r="B6" s="175" t="s">
        <v>115</v>
      </c>
      <c r="C6" s="156">
        <v>9</v>
      </c>
      <c r="D6" s="176">
        <v>550</v>
      </c>
      <c r="E6" s="177">
        <f>C6*D6</f>
        <v>4950</v>
      </c>
    </row>
    <row r="7" spans="2:5" x14ac:dyDescent="0.25">
      <c r="B7" s="175" t="s">
        <v>116</v>
      </c>
      <c r="C7" s="156">
        <v>24</v>
      </c>
      <c r="D7" s="176">
        <v>550</v>
      </c>
      <c r="E7" s="177">
        <f>C7*D7</f>
        <v>13200</v>
      </c>
    </row>
    <row r="8" spans="2:5" x14ac:dyDescent="0.25">
      <c r="B8" s="175" t="s">
        <v>117</v>
      </c>
      <c r="C8" s="176">
        <f>C6+C7</f>
        <v>33</v>
      </c>
      <c r="D8" s="176"/>
      <c r="E8" s="177">
        <f>E6+E7</f>
        <v>18150</v>
      </c>
    </row>
    <row r="9" spans="2:5" x14ac:dyDescent="0.25">
      <c r="B9" s="178" t="s">
        <v>67</v>
      </c>
      <c r="C9" s="179">
        <v>1</v>
      </c>
      <c r="D9" s="179">
        <v>550</v>
      </c>
      <c r="E9" s="177">
        <f>C9*D9</f>
        <v>550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1"/>
  <sheetViews>
    <sheetView view="pageBreakPreview" topLeftCell="A22" zoomScale="60" zoomScaleNormal="100" workbookViewId="0">
      <selection activeCell="D44" sqref="D44"/>
    </sheetView>
  </sheetViews>
  <sheetFormatPr defaultColWidth="9" defaultRowHeight="12.5" x14ac:dyDescent="0.25"/>
  <cols>
    <col min="1" max="1" width="4" style="35" customWidth="1"/>
    <col min="2" max="2" width="40.7265625" style="34" customWidth="1"/>
    <col min="3" max="8" width="15.54296875" style="33" customWidth="1"/>
    <col min="9" max="9" width="11.81640625" style="32" bestFit="1" customWidth="1"/>
    <col min="10" max="10" width="13.81640625" style="32" bestFit="1" customWidth="1"/>
    <col min="11" max="11" width="25.81640625" style="32" customWidth="1"/>
    <col min="12" max="12" width="15.453125" style="31" customWidth="1"/>
    <col min="13" max="13" width="12.26953125" style="31" bestFit="1" customWidth="1"/>
    <col min="14" max="14" width="11.26953125" style="31" bestFit="1" customWidth="1"/>
    <col min="15" max="16384" width="9" style="31"/>
  </cols>
  <sheetData>
    <row r="1" spans="1:13" ht="13.15" customHeight="1" x14ac:dyDescent="0.25">
      <c r="M1">
        <v>1</v>
      </c>
    </row>
    <row r="2" spans="1:13" ht="20" x14ac:dyDescent="0.4">
      <c r="A2" s="244" t="str">
        <f>IF(M1=1,"CENTRALIZATOR OBIECTE APA AGLOMERAREA MOGOSOAIA", "OBJECTS SUMMARY-WATER - MOGOSOAIA AGGLOMERATION")</f>
        <v>CENTRALIZATOR OBIECTE APA AGLOMERAREA MOGOSOAIA</v>
      </c>
      <c r="B2" s="244"/>
      <c r="C2" s="244"/>
      <c r="D2" s="244"/>
      <c r="E2" s="244"/>
      <c r="F2" s="244"/>
      <c r="G2" s="244"/>
      <c r="H2" s="244"/>
    </row>
    <row r="3" spans="1:13" x14ac:dyDescent="0.25">
      <c r="A3" s="57"/>
      <c r="B3" s="57"/>
      <c r="C3" s="57"/>
      <c r="D3" s="57"/>
      <c r="E3" s="57"/>
      <c r="F3" s="57"/>
      <c r="G3" s="57"/>
      <c r="H3" s="57"/>
    </row>
    <row r="4" spans="1:13" x14ac:dyDescent="0.25">
      <c r="A4" s="56"/>
      <c r="B4" s="56"/>
      <c r="C4" s="56"/>
      <c r="D4" s="56"/>
      <c r="E4" s="56"/>
      <c r="F4" s="56"/>
      <c r="G4" s="56"/>
      <c r="H4" s="56"/>
    </row>
    <row r="5" spans="1:13" ht="13.5" thickBot="1" x14ac:dyDescent="0.35">
      <c r="A5" s="55"/>
      <c r="B5" s="54"/>
      <c r="C5" s="54"/>
      <c r="D5" s="54"/>
      <c r="E5" s="54"/>
      <c r="F5" s="54"/>
      <c r="G5" s="54"/>
      <c r="H5" s="54"/>
    </row>
    <row r="6" spans="1:13" s="52" customFormat="1" ht="24.25" customHeight="1" x14ac:dyDescent="0.25">
      <c r="A6" s="108" t="s">
        <v>0</v>
      </c>
      <c r="B6" s="110" t="str">
        <f>IF(M1=1,"DENUMIREA OBIECTELOR", "OBJECT NAME")</f>
        <v>DENUMIREA OBIECTELOR</v>
      </c>
      <c r="C6" s="247" t="str">
        <f>IF(M1=1,"Valoare (EUR)","Value (EUR)")</f>
        <v>Valoare (EUR)</v>
      </c>
      <c r="D6" s="248"/>
      <c r="E6" s="248"/>
      <c r="F6" s="248"/>
      <c r="G6" s="248"/>
      <c r="H6" s="249"/>
      <c r="I6" s="47"/>
      <c r="J6" s="47"/>
      <c r="K6" s="47"/>
    </row>
    <row r="7" spans="1:13" s="52" customFormat="1" ht="13" x14ac:dyDescent="0.25">
      <c r="A7" s="109"/>
      <c r="B7" s="111"/>
      <c r="C7" s="111" t="s">
        <v>30</v>
      </c>
      <c r="D7" s="111" t="str">
        <f>IF(M1=1,"MU", "MI")</f>
        <v>MU</v>
      </c>
      <c r="E7" s="111" t="str">
        <f>IF(M1=1,"U", "M")</f>
        <v>U</v>
      </c>
      <c r="F7" s="111" t="str">
        <f>IF(M1=1,"Echip. Transport", "Transport Equipment")</f>
        <v>Echip. Transport</v>
      </c>
      <c r="G7" s="111" t="str">
        <f>IF(M1=1,"Dotari", "Endowments")</f>
        <v>Dotari</v>
      </c>
      <c r="H7" s="53" t="s">
        <v>5</v>
      </c>
      <c r="I7" s="47"/>
      <c r="J7" s="47"/>
      <c r="K7" s="47"/>
    </row>
    <row r="8" spans="1:13" s="46" customFormat="1" ht="11.5" x14ac:dyDescent="0.25">
      <c r="A8" s="51" t="s">
        <v>28</v>
      </c>
      <c r="B8" s="50">
        <v>1</v>
      </c>
      <c r="C8" s="50">
        <v>2</v>
      </c>
      <c r="D8" s="50">
        <v>3</v>
      </c>
      <c r="E8" s="50">
        <v>4</v>
      </c>
      <c r="F8" s="50">
        <v>5</v>
      </c>
      <c r="G8" s="49" t="s">
        <v>10</v>
      </c>
      <c r="H8" s="48">
        <v>7</v>
      </c>
      <c r="I8" s="47"/>
      <c r="J8" s="47"/>
      <c r="K8" s="47"/>
    </row>
    <row r="9" spans="1:13" s="43" customFormat="1" ht="16.399999999999999" customHeight="1" x14ac:dyDescent="0.25">
      <c r="A9" s="250" t="s">
        <v>37</v>
      </c>
      <c r="B9" s="251"/>
      <c r="C9" s="45"/>
      <c r="D9" s="45"/>
      <c r="E9" s="45"/>
      <c r="F9" s="45"/>
      <c r="G9" s="45"/>
      <c r="H9" s="44"/>
      <c r="I9" s="37"/>
      <c r="J9" s="37"/>
      <c r="K9" s="37"/>
    </row>
    <row r="10" spans="1:13" s="36" customFormat="1" ht="11.5" x14ac:dyDescent="0.25">
      <c r="A10" s="42">
        <v>1</v>
      </c>
      <c r="B10" s="116" t="str">
        <f>IF(M1=1,"Reabilitare subterana Mogosoaia","")</f>
        <v>Reabilitare subterana Mogosoaia</v>
      </c>
      <c r="C10" s="101">
        <f>'Reabilitare sursa'!F16</f>
        <v>26000</v>
      </c>
      <c r="D10" s="101">
        <f>'Reabilitare sursa'!G16</f>
        <v>392</v>
      </c>
      <c r="E10" s="101">
        <f>'Reabilitare sursa'!H16</f>
        <v>3896</v>
      </c>
      <c r="F10" s="101">
        <f>'Reabilitare sursa'!I16</f>
        <v>0</v>
      </c>
      <c r="G10" s="101">
        <f>'Reabilitare sursa'!J16</f>
        <v>0</v>
      </c>
      <c r="H10" s="102">
        <f>'Reabilitare sursa'!K16</f>
        <v>30288</v>
      </c>
      <c r="I10" s="93"/>
      <c r="J10" s="40"/>
      <c r="K10" s="39"/>
    </row>
    <row r="11" spans="1:13" s="36" customFormat="1" ht="11.5" x14ac:dyDescent="0.25">
      <c r="A11" s="42">
        <v>2</v>
      </c>
      <c r="B11" s="116" t="str">
        <f>IF(M1=1,"Reabilitare Gospodarie de apa GA1 Mogosoaia","")</f>
        <v>Reabilitare Gospodarie de apa GA1 Mogosoaia</v>
      </c>
      <c r="C11" s="101">
        <f>'Reabilitare GA1'!F30</f>
        <v>16500</v>
      </c>
      <c r="D11" s="101">
        <f>'Reabilitare GA1'!G30</f>
        <v>5325</v>
      </c>
      <c r="E11" s="101">
        <f>'Reabilitare GA1'!H30</f>
        <v>35500</v>
      </c>
      <c r="F11" s="101">
        <f>'Reabilitare GA1'!I30</f>
        <v>0</v>
      </c>
      <c r="G11" s="101">
        <f>'Reabilitare GA1'!J30</f>
        <v>2645</v>
      </c>
      <c r="H11" s="102">
        <f>'Reabilitare GA1'!K30</f>
        <v>59970</v>
      </c>
      <c r="I11" s="93"/>
      <c r="J11" s="40"/>
      <c r="K11" s="39"/>
    </row>
    <row r="12" spans="1:13" s="36" customFormat="1" ht="11.5" x14ac:dyDescent="0.25">
      <c r="A12" s="42">
        <v>3</v>
      </c>
      <c r="B12" s="116" t="str">
        <f>IF(M1=1,"Reabilitare Gospodarie de apa GA2 Mogosoaia","")</f>
        <v>Reabilitare Gospodarie de apa GA2 Mogosoaia</v>
      </c>
      <c r="C12" s="101">
        <f>'Reabilitare GA2'!F42</f>
        <v>300099</v>
      </c>
      <c r="D12" s="101">
        <f>'Reabilitare GA2'!G42</f>
        <v>21389</v>
      </c>
      <c r="E12" s="101">
        <f>'Reabilitare GA2'!H42</f>
        <v>206300</v>
      </c>
      <c r="F12" s="101">
        <f>'Reabilitare GA2'!I42</f>
        <v>0</v>
      </c>
      <c r="G12" s="101">
        <f>'Reabilitare GA2'!J42</f>
        <v>2645</v>
      </c>
      <c r="H12" s="102">
        <f>'Reabilitare GA2'!K42</f>
        <v>530433</v>
      </c>
      <c r="I12" s="93"/>
      <c r="J12" s="40"/>
      <c r="K12" s="39"/>
    </row>
    <row r="13" spans="1:13" s="36" customFormat="1" ht="11.5" x14ac:dyDescent="0.25">
      <c r="A13" s="42">
        <v>4</v>
      </c>
      <c r="B13" s="116" t="str">
        <f>IF(M1=1,"Reabilitare Gospodarie de apa GA3 Mogosoaia","")</f>
        <v>Reabilitare Gospodarie de apa GA3 Mogosoaia</v>
      </c>
      <c r="C13" s="101">
        <f>'Reabilitare GA3'!F31</f>
        <v>27500</v>
      </c>
      <c r="D13" s="101">
        <f>'Reabilitare GA3'!G31</f>
        <v>5325</v>
      </c>
      <c r="E13" s="101">
        <f>'Reabilitare GA3'!H31</f>
        <v>35500</v>
      </c>
      <c r="F13" s="101">
        <f>'Reabilitare GA3'!I31</f>
        <v>0</v>
      </c>
      <c r="G13" s="101">
        <f>'Reabilitare GA3'!J31</f>
        <v>2645</v>
      </c>
      <c r="H13" s="102">
        <f>'Reabilitare GA3'!K31</f>
        <v>70970</v>
      </c>
      <c r="I13" s="93"/>
      <c r="J13" s="40"/>
      <c r="K13" s="39"/>
    </row>
    <row r="14" spans="1:13" s="36" customFormat="1" ht="11.5" x14ac:dyDescent="0.25">
      <c r="A14" s="42">
        <v>5</v>
      </c>
      <c r="B14" s="116" t="str">
        <f>IF(M1=1,"Extindere aductiune Mogosoaia","")</f>
        <v>Extindere aductiune Mogosoaia</v>
      </c>
      <c r="C14" s="101">
        <f>'Ext Aductiune'!F20</f>
        <v>598857</v>
      </c>
      <c r="D14" s="101">
        <f>'Ext Aductiune'!G20</f>
        <v>451</v>
      </c>
      <c r="E14" s="101">
        <f>'Ext Aductiune'!H20</f>
        <v>5159</v>
      </c>
      <c r="F14" s="101">
        <f>'Ext Aductiune'!I20</f>
        <v>0</v>
      </c>
      <c r="G14" s="101">
        <f>'Ext Aductiune'!J20</f>
        <v>0</v>
      </c>
      <c r="H14" s="102">
        <f>'Ext Aductiune'!K20</f>
        <v>604467</v>
      </c>
      <c r="I14" s="93"/>
      <c r="J14" s="40"/>
      <c r="K14" s="39"/>
    </row>
    <row r="15" spans="1:13" s="36" customFormat="1" ht="11.5" x14ac:dyDescent="0.25">
      <c r="A15" s="42">
        <v>6</v>
      </c>
      <c r="B15" s="116" t="str">
        <f>IF(M1=1,"Extindere retea distributie Mogosoaia","")</f>
        <v>Extindere retea distributie Mogosoaia</v>
      </c>
      <c r="C15" s="101">
        <f>'Ext distrib'!F41</f>
        <v>1969100</v>
      </c>
      <c r="D15" s="101">
        <f>'Ext distrib'!G41</f>
        <v>1382</v>
      </c>
      <c r="E15" s="101">
        <f>'Ext distrib'!H41</f>
        <v>17648</v>
      </c>
      <c r="F15" s="101">
        <f>'Ext distrib'!I41</f>
        <v>0</v>
      </c>
      <c r="G15" s="101">
        <f>'Ext distrib'!J41</f>
        <v>0</v>
      </c>
      <c r="H15" s="102">
        <f>'Ext distrib'!K41</f>
        <v>1988130</v>
      </c>
      <c r="I15" s="93"/>
      <c r="J15" s="40"/>
      <c r="K15" s="39"/>
    </row>
    <row r="16" spans="1:13" s="36" customFormat="1" ht="12.25" customHeight="1" thickBot="1" x14ac:dyDescent="0.3">
      <c r="A16" s="245" t="str">
        <f>IF(M1=1,"Total AA Aglomerare Mogosoaia","Total WS Mogosoaia Agglomeration")</f>
        <v>Total AA Aglomerare Mogosoaia</v>
      </c>
      <c r="B16" s="246"/>
      <c r="C16" s="87">
        <f t="shared" ref="C16:H16" si="0">SUM(C10:C15)</f>
        <v>2938056</v>
      </c>
      <c r="D16" s="87">
        <f t="shared" si="0"/>
        <v>34264</v>
      </c>
      <c r="E16" s="87">
        <f t="shared" si="0"/>
        <v>304003</v>
      </c>
      <c r="F16" s="87">
        <f t="shared" si="0"/>
        <v>0</v>
      </c>
      <c r="G16" s="87">
        <f t="shared" si="0"/>
        <v>7935</v>
      </c>
      <c r="H16" s="88">
        <f t="shared" si="0"/>
        <v>3284258</v>
      </c>
      <c r="I16" s="37"/>
      <c r="J16" s="37"/>
      <c r="K16" s="37"/>
    </row>
    <row r="17" spans="1:12" ht="14.25" customHeight="1" x14ac:dyDescent="0.3">
      <c r="C17" s="58" t="str">
        <f>IF(M1=1,"Din care:", "There of:")</f>
        <v>Din care:</v>
      </c>
      <c r="I17" s="38"/>
      <c r="J17" s="31"/>
      <c r="K17" s="31"/>
    </row>
    <row r="18" spans="1:12" ht="55" customHeight="1" x14ac:dyDescent="0.25">
      <c r="A18" s="252" t="s">
        <v>49</v>
      </c>
      <c r="B18" s="252"/>
      <c r="C18" s="252"/>
      <c r="D18" s="252"/>
      <c r="E18" s="120"/>
      <c r="F18" s="121"/>
      <c r="G18" s="253" t="s">
        <v>146</v>
      </c>
      <c r="H18" s="253"/>
      <c r="J18" s="31"/>
      <c r="K18" s="31"/>
    </row>
    <row r="19" spans="1:12" ht="20" x14ac:dyDescent="0.4">
      <c r="A19" s="244" t="str">
        <f>IF(M1=1,"CENTRALIZATOR OBIECTE APA UAT MOGOSOAIA", "OBJECTS SUMMARY-WATER - MOGOSOAIA ATU")</f>
        <v>CENTRALIZATOR OBIECTE APA UAT MOGOSOAIA</v>
      </c>
      <c r="B19" s="244"/>
      <c r="C19" s="244"/>
      <c r="D19" s="244"/>
      <c r="E19" s="244"/>
      <c r="F19" s="244"/>
      <c r="G19" s="244"/>
      <c r="H19" s="244"/>
      <c r="J19" s="31"/>
      <c r="K19" s="31"/>
    </row>
    <row r="20" spans="1:12" x14ac:dyDescent="0.25">
      <c r="A20" s="57"/>
      <c r="B20" s="57"/>
      <c r="C20" s="57"/>
      <c r="D20" s="57"/>
      <c r="E20" s="57"/>
      <c r="F20" s="57"/>
      <c r="G20" s="57"/>
      <c r="H20" s="57"/>
      <c r="J20" s="31"/>
      <c r="K20" s="31"/>
    </row>
    <row r="21" spans="1:12" x14ac:dyDescent="0.25">
      <c r="A21" s="56"/>
      <c r="B21" s="56"/>
      <c r="C21" s="56"/>
      <c r="D21" s="56"/>
      <c r="E21" s="56"/>
      <c r="F21" s="56"/>
      <c r="G21" s="56"/>
      <c r="H21" s="56"/>
      <c r="J21" s="31"/>
      <c r="K21" s="31"/>
    </row>
    <row r="22" spans="1:12" ht="13.5" thickBot="1" x14ac:dyDescent="0.35">
      <c r="A22" s="55"/>
      <c r="B22" s="54"/>
      <c r="C22" s="54"/>
      <c r="D22" s="54"/>
      <c r="E22" s="54"/>
      <c r="F22" s="54"/>
      <c r="G22" s="54"/>
      <c r="H22" s="54"/>
    </row>
    <row r="23" spans="1:12" s="52" customFormat="1" ht="26.25" customHeight="1" x14ac:dyDescent="0.25">
      <c r="A23" s="190" t="s">
        <v>0</v>
      </c>
      <c r="B23" s="192" t="str">
        <f>IF(M1=1,"DENUMIREA OBIECTELOR", "OBJECT NAME")</f>
        <v>DENUMIREA OBIECTELOR</v>
      </c>
      <c r="C23" s="247" t="str">
        <f>IF(M1=1,"Valoare (EUR)","Value (EUR)")</f>
        <v>Valoare (EUR)</v>
      </c>
      <c r="D23" s="248"/>
      <c r="E23" s="248"/>
      <c r="F23" s="248"/>
      <c r="G23" s="248"/>
      <c r="H23" s="249"/>
      <c r="I23" s="47"/>
      <c r="J23" s="47"/>
      <c r="K23" s="47"/>
    </row>
    <row r="24" spans="1:12" s="52" customFormat="1" ht="13" x14ac:dyDescent="0.25">
      <c r="A24" s="191"/>
      <c r="B24" s="193"/>
      <c r="C24" s="193" t="s">
        <v>30</v>
      </c>
      <c r="D24" s="193" t="str">
        <f>IF(M1=1,"MU", "MI")</f>
        <v>MU</v>
      </c>
      <c r="E24" s="193" t="str">
        <f>IF(M1=1,"U", "M")</f>
        <v>U</v>
      </c>
      <c r="F24" s="193" t="str">
        <f>IF(M1=1,"Echip. Transport", "Transport Equipment")</f>
        <v>Echip. Transport</v>
      </c>
      <c r="G24" s="193" t="str">
        <f>IF(M1=1,"Dotari", "Endowments")</f>
        <v>Dotari</v>
      </c>
      <c r="H24" s="53" t="s">
        <v>5</v>
      </c>
      <c r="I24" s="47"/>
      <c r="J24" s="47"/>
      <c r="K24" s="31"/>
    </row>
    <row r="25" spans="1:12" s="46" customFormat="1" x14ac:dyDescent="0.25">
      <c r="A25" s="191" t="s">
        <v>28</v>
      </c>
      <c r="B25" s="50">
        <v>1</v>
      </c>
      <c r="C25" s="50">
        <v>2</v>
      </c>
      <c r="D25" s="50">
        <v>3</v>
      </c>
      <c r="E25" s="50">
        <v>4</v>
      </c>
      <c r="F25" s="50">
        <v>5</v>
      </c>
      <c r="G25" s="49" t="s">
        <v>10</v>
      </c>
      <c r="H25" s="48">
        <v>7</v>
      </c>
      <c r="I25" s="47"/>
      <c r="J25" s="47"/>
      <c r="K25" s="31"/>
    </row>
    <row r="26" spans="1:12" s="43" customFormat="1" ht="16.399999999999999" customHeight="1" x14ac:dyDescent="0.25">
      <c r="A26" s="250" t="s">
        <v>37</v>
      </c>
      <c r="B26" s="251"/>
      <c r="C26" s="45"/>
      <c r="D26" s="45"/>
      <c r="E26" s="45"/>
      <c r="F26" s="45"/>
      <c r="G26" s="45"/>
      <c r="H26" s="44"/>
      <c r="I26" s="37"/>
      <c r="J26" s="37"/>
      <c r="K26" s="31"/>
      <c r="L26" s="117"/>
    </row>
    <row r="27" spans="1:12" s="36" customFormat="1" x14ac:dyDescent="0.25">
      <c r="A27" s="42">
        <v>1</v>
      </c>
      <c r="B27" s="116" t="str">
        <f>IF(M1=1,"Reabilitare sursa Mogosoaia","")</f>
        <v>Reabilitare sursa Mogosoaia</v>
      </c>
      <c r="C27" s="41">
        <f>'Reabilitare sursa'!F16</f>
        <v>26000</v>
      </c>
      <c r="D27" s="41">
        <f>'Reabilitare sursa'!G16</f>
        <v>392</v>
      </c>
      <c r="E27" s="41">
        <f>'Reabilitare sursa'!H16</f>
        <v>3896</v>
      </c>
      <c r="F27" s="41">
        <f>'Reabilitare sursa'!I16</f>
        <v>0</v>
      </c>
      <c r="G27" s="41">
        <f>'Reabilitare sursa'!J16</f>
        <v>0</v>
      </c>
      <c r="H27" s="86">
        <f>'Reabilitare sursa'!K16</f>
        <v>30288</v>
      </c>
      <c r="I27" s="37"/>
      <c r="J27" s="40"/>
      <c r="K27" s="31"/>
    </row>
    <row r="28" spans="1:12" s="36" customFormat="1" x14ac:dyDescent="0.25">
      <c r="A28" s="42">
        <v>2</v>
      </c>
      <c r="B28" s="116" t="str">
        <f>IF(M1=1,"Reabilitare Gospodaria de apa GA1  Mogosoaia","")</f>
        <v>Reabilitare Gospodaria de apa GA1  Mogosoaia</v>
      </c>
      <c r="C28" s="41">
        <f>'Reabilitare GA1'!F30</f>
        <v>16500</v>
      </c>
      <c r="D28" s="41">
        <f>'Reabilitare GA1'!G30</f>
        <v>5325</v>
      </c>
      <c r="E28" s="41">
        <f>'Reabilitare GA1'!H30</f>
        <v>35500</v>
      </c>
      <c r="F28" s="41">
        <f>'Reabilitare GA1'!I30</f>
        <v>0</v>
      </c>
      <c r="G28" s="41">
        <f>'Reabilitare GA1'!J30</f>
        <v>2645</v>
      </c>
      <c r="H28" s="86">
        <f>'Reabilitare GA1'!K30</f>
        <v>59970</v>
      </c>
      <c r="I28" s="37"/>
      <c r="J28" s="40"/>
      <c r="K28" s="31"/>
    </row>
    <row r="29" spans="1:12" s="36" customFormat="1" x14ac:dyDescent="0.25">
      <c r="A29" s="42">
        <v>3</v>
      </c>
      <c r="B29" s="116" t="str">
        <f>IF(M1=1,"Reabilitare Gospodaria de apa GA2 Mogosoaia","")</f>
        <v>Reabilitare Gospodaria de apa GA2 Mogosoaia</v>
      </c>
      <c r="C29" s="41">
        <f>'Reabilitare GA2'!F42</f>
        <v>300099</v>
      </c>
      <c r="D29" s="41">
        <f>'Reabilitare GA2'!G42</f>
        <v>21389</v>
      </c>
      <c r="E29" s="41">
        <f>'Reabilitare GA2'!H42</f>
        <v>206300</v>
      </c>
      <c r="F29" s="41">
        <f>'Reabilitare GA2'!I42</f>
        <v>0</v>
      </c>
      <c r="G29" s="41">
        <f>'Reabilitare GA2'!J42</f>
        <v>2645</v>
      </c>
      <c r="H29" s="86">
        <f>'Reabilitare GA2'!K42</f>
        <v>530433</v>
      </c>
      <c r="I29" s="37"/>
      <c r="J29" s="40"/>
      <c r="K29" s="31"/>
    </row>
    <row r="30" spans="1:12" s="36" customFormat="1" ht="11.5" x14ac:dyDescent="0.25">
      <c r="A30" s="42">
        <v>4</v>
      </c>
      <c r="B30" s="116" t="str">
        <f>IF(M1=1,"Reabilitare Gospodaria de apa GA3 Mogosoaia","")</f>
        <v>Reabilitare Gospodaria de apa GA3 Mogosoaia</v>
      </c>
      <c r="C30" s="41">
        <f>'Reabilitare GA3'!F31</f>
        <v>27500</v>
      </c>
      <c r="D30" s="41">
        <f>'Reabilitare GA3'!G31</f>
        <v>5325</v>
      </c>
      <c r="E30" s="41">
        <f>'Reabilitare GA3'!H31</f>
        <v>35500</v>
      </c>
      <c r="F30" s="41">
        <f>'Reabilitare GA3'!I31</f>
        <v>0</v>
      </c>
      <c r="G30" s="41">
        <f>'Reabilitare GA3'!J31</f>
        <v>2645</v>
      </c>
      <c r="H30" s="86">
        <f>'Reabilitare GA3'!K31</f>
        <v>70970</v>
      </c>
      <c r="I30" s="37"/>
      <c r="J30" s="40"/>
      <c r="K30" s="39"/>
    </row>
    <row r="31" spans="1:12" s="36" customFormat="1" ht="11.5" x14ac:dyDescent="0.25">
      <c r="A31" s="42">
        <v>5</v>
      </c>
      <c r="B31" s="116" t="str">
        <f>IF(M1=1,"Extindere aductiune Mogosoaia","")</f>
        <v>Extindere aductiune Mogosoaia</v>
      </c>
      <c r="C31" s="101">
        <f>'Ext Aductiune'!F20</f>
        <v>598857</v>
      </c>
      <c r="D31" s="101">
        <f>'Ext Aductiune'!G20</f>
        <v>451</v>
      </c>
      <c r="E31" s="101">
        <f>'Ext Aductiune'!H20</f>
        <v>5159</v>
      </c>
      <c r="F31" s="101">
        <f>'Ext Aductiune'!I20</f>
        <v>0</v>
      </c>
      <c r="G31" s="101">
        <f>'Ext Aductiune'!J20</f>
        <v>0</v>
      </c>
      <c r="H31" s="102">
        <f>'Ext Aductiune'!K20</f>
        <v>604467</v>
      </c>
      <c r="I31" s="93"/>
      <c r="J31" s="40"/>
      <c r="K31" s="39"/>
    </row>
    <row r="32" spans="1:12" s="36" customFormat="1" ht="11.5" x14ac:dyDescent="0.25">
      <c r="A32" s="42">
        <v>6</v>
      </c>
      <c r="B32" s="116" t="str">
        <f>IF(M1=1,"Extindere retea distributie Mogosoaia","")</f>
        <v>Extindere retea distributie Mogosoaia</v>
      </c>
      <c r="C32" s="101">
        <f>'Ext distrib'!F41</f>
        <v>1969100</v>
      </c>
      <c r="D32" s="101">
        <f>'Ext distrib'!G41</f>
        <v>1382</v>
      </c>
      <c r="E32" s="101">
        <f>'Ext distrib'!H41</f>
        <v>17648</v>
      </c>
      <c r="F32" s="101">
        <f>'Ext distrib'!I41</f>
        <v>0</v>
      </c>
      <c r="G32" s="101">
        <f>'Ext distrib'!J41</f>
        <v>0</v>
      </c>
      <c r="H32" s="102">
        <f>'Ext distrib'!K41</f>
        <v>1988130</v>
      </c>
      <c r="I32" s="93"/>
      <c r="J32" s="40"/>
      <c r="K32" s="39"/>
    </row>
    <row r="33" spans="1:14" s="36" customFormat="1" ht="12.25" customHeight="1" thickBot="1" x14ac:dyDescent="0.3">
      <c r="A33" s="245" t="str">
        <f>IF(M1=1,"Total AA UAT Mogosoaia","Total WS Mogosoaia ATU")</f>
        <v>Total AA UAT Mogosoaia</v>
      </c>
      <c r="B33" s="246"/>
      <c r="C33" s="87">
        <f>SUM(C27:C32)</f>
        <v>2938056</v>
      </c>
      <c r="D33" s="87">
        <f t="shared" ref="D33:H33" si="1">SUM(D27:D32)</f>
        <v>34264</v>
      </c>
      <c r="E33" s="87">
        <f t="shared" si="1"/>
        <v>304003</v>
      </c>
      <c r="F33" s="87">
        <f t="shared" si="1"/>
        <v>0</v>
      </c>
      <c r="G33" s="87">
        <f t="shared" si="1"/>
        <v>7935</v>
      </c>
      <c r="H33" s="88">
        <f t="shared" si="1"/>
        <v>3284258</v>
      </c>
      <c r="I33" s="37"/>
      <c r="J33" s="28">
        <f>SUM(C33:G33)</f>
        <v>3284258</v>
      </c>
      <c r="K33" s="37"/>
    </row>
    <row r="34" spans="1:14" s="32" customFormat="1" ht="14.25" customHeight="1" x14ac:dyDescent="0.25">
      <c r="A34" s="35"/>
      <c r="B34" s="34"/>
      <c r="C34" s="33"/>
      <c r="D34" s="33"/>
      <c r="E34" s="33"/>
      <c r="F34" s="33"/>
      <c r="G34" s="33"/>
      <c r="H34" s="33"/>
      <c r="I34" s="38"/>
      <c r="L34" s="31"/>
      <c r="M34" s="31"/>
      <c r="N34" s="31"/>
    </row>
    <row r="35" spans="1:14" s="32" customFormat="1" ht="14.25" customHeight="1" x14ac:dyDescent="0.25">
      <c r="A35" s="35"/>
      <c r="B35" s="34"/>
      <c r="C35" s="33"/>
      <c r="D35" s="33"/>
      <c r="E35" s="33"/>
      <c r="F35" s="33"/>
      <c r="G35" s="33"/>
      <c r="H35" s="33"/>
      <c r="I35" s="38"/>
      <c r="L35" s="31"/>
      <c r="M35" s="31"/>
      <c r="N35" s="31"/>
    </row>
    <row r="36" spans="1:14" s="32" customFormat="1" ht="14.25" customHeight="1" x14ac:dyDescent="0.25">
      <c r="A36" s="35"/>
      <c r="B36" s="34"/>
      <c r="C36" s="33"/>
      <c r="D36" s="33"/>
      <c r="E36" s="33"/>
      <c r="F36" s="33"/>
      <c r="G36" s="33"/>
      <c r="H36" s="33"/>
      <c r="I36" s="38"/>
      <c r="L36" s="31"/>
      <c r="M36" s="31"/>
      <c r="N36" s="31"/>
    </row>
    <row r="37" spans="1:14" s="32" customFormat="1" ht="14.25" customHeight="1" x14ac:dyDescent="0.25">
      <c r="A37" s="35"/>
      <c r="B37" s="34"/>
      <c r="C37" s="33"/>
      <c r="D37" s="33"/>
      <c r="E37" s="33"/>
      <c r="F37" s="33"/>
      <c r="G37" s="33"/>
      <c r="H37" s="33"/>
      <c r="I37" s="38"/>
      <c r="L37" s="31"/>
      <c r="M37" s="31"/>
      <c r="N37" s="31"/>
    </row>
    <row r="38" spans="1:14" s="32" customFormat="1" ht="14.25" customHeight="1" x14ac:dyDescent="0.25">
      <c r="A38" s="35"/>
      <c r="B38" s="34"/>
      <c r="C38" s="33"/>
      <c r="D38" s="33"/>
      <c r="E38" s="33"/>
      <c r="F38" s="33"/>
      <c r="G38" s="33"/>
      <c r="H38" s="33"/>
      <c r="I38" s="38"/>
      <c r="L38" s="31"/>
      <c r="M38" s="31"/>
      <c r="N38" s="31"/>
    </row>
    <row r="39" spans="1:14" s="32" customFormat="1" ht="14.25" customHeight="1" x14ac:dyDescent="0.25">
      <c r="A39" s="35"/>
      <c r="B39" s="34"/>
      <c r="C39" s="33"/>
      <c r="D39" s="33"/>
      <c r="E39" s="33"/>
      <c r="F39" s="33"/>
      <c r="G39" s="33"/>
      <c r="H39" s="33"/>
      <c r="I39" s="38"/>
      <c r="L39" s="31"/>
      <c r="M39" s="31"/>
      <c r="N39" s="31"/>
    </row>
    <row r="40" spans="1:14" s="32" customFormat="1" ht="14.25" customHeight="1" x14ac:dyDescent="0.25">
      <c r="A40" s="35"/>
      <c r="B40" s="34"/>
      <c r="C40" s="33"/>
      <c r="D40" s="33"/>
      <c r="E40" s="33"/>
      <c r="F40" s="33"/>
      <c r="G40" s="33"/>
      <c r="H40" s="33"/>
      <c r="I40" s="38"/>
      <c r="L40" s="31"/>
      <c r="M40" s="31"/>
      <c r="N40" s="31"/>
    </row>
    <row r="41" spans="1:14" s="32" customFormat="1" ht="14.25" customHeight="1" x14ac:dyDescent="0.25">
      <c r="A41" s="35"/>
      <c r="B41" s="34"/>
      <c r="C41" s="33"/>
      <c r="D41" s="33"/>
      <c r="E41" s="33"/>
      <c r="F41" s="33"/>
      <c r="G41" s="33"/>
      <c r="H41" s="33"/>
      <c r="I41" s="38"/>
      <c r="L41" s="31"/>
      <c r="M41" s="31"/>
      <c r="N41" s="31"/>
    </row>
    <row r="42" spans="1:14" s="32" customFormat="1" ht="14.25" customHeight="1" x14ac:dyDescent="0.25">
      <c r="A42" s="35"/>
      <c r="B42" s="34"/>
      <c r="C42" s="33"/>
      <c r="D42" s="33"/>
      <c r="E42" s="33"/>
      <c r="F42" s="33"/>
      <c r="G42" s="33"/>
      <c r="H42" s="33"/>
      <c r="I42" s="38"/>
      <c r="L42" s="31"/>
      <c r="M42" s="31"/>
      <c r="N42" s="31"/>
    </row>
    <row r="43" spans="1:14" s="32" customFormat="1" ht="14.25" customHeight="1" x14ac:dyDescent="0.25">
      <c r="A43" s="35"/>
      <c r="B43" s="34"/>
      <c r="C43" s="33"/>
      <c r="D43" s="33"/>
      <c r="E43" s="33"/>
      <c r="F43" s="33"/>
      <c r="G43" s="33"/>
      <c r="H43" s="33"/>
      <c r="I43" s="38"/>
      <c r="L43" s="31"/>
      <c r="M43" s="31"/>
      <c r="N43" s="31"/>
    </row>
    <row r="44" spans="1:14" s="32" customFormat="1" ht="14.25" customHeight="1" x14ac:dyDescent="0.25">
      <c r="A44" s="35"/>
      <c r="B44" s="34"/>
      <c r="C44" s="33"/>
      <c r="D44" s="33"/>
      <c r="E44" s="33"/>
      <c r="F44" s="33"/>
      <c r="G44" s="33"/>
      <c r="H44" s="33"/>
      <c r="I44" s="38"/>
      <c r="L44" s="31"/>
      <c r="M44" s="31"/>
      <c r="N44" s="31"/>
    </row>
    <row r="45" spans="1:14" s="32" customFormat="1" ht="14.25" customHeight="1" x14ac:dyDescent="0.25">
      <c r="A45" s="35"/>
      <c r="B45" s="34"/>
      <c r="C45" s="33"/>
      <c r="D45" s="33"/>
      <c r="E45" s="33"/>
      <c r="F45" s="33"/>
      <c r="G45" s="33"/>
      <c r="H45" s="33"/>
      <c r="I45" s="38"/>
      <c r="L45" s="31"/>
      <c r="M45" s="31"/>
      <c r="N45" s="31"/>
    </row>
    <row r="46" spans="1:14" s="32" customFormat="1" ht="14.25" customHeight="1" x14ac:dyDescent="0.25">
      <c r="A46" s="35"/>
      <c r="B46" s="34"/>
      <c r="C46" s="33"/>
      <c r="D46" s="33"/>
      <c r="E46" s="33"/>
      <c r="F46" s="33"/>
      <c r="G46" s="33"/>
      <c r="H46" s="33"/>
      <c r="I46" s="38"/>
      <c r="L46" s="31"/>
      <c r="M46" s="31"/>
      <c r="N46" s="31"/>
    </row>
    <row r="47" spans="1:14" s="32" customFormat="1" ht="14.25" customHeight="1" x14ac:dyDescent="0.25">
      <c r="A47" s="35"/>
      <c r="B47" s="34"/>
      <c r="C47" s="33"/>
      <c r="D47" s="33"/>
      <c r="E47" s="33"/>
      <c r="F47" s="33"/>
      <c r="G47" s="33"/>
      <c r="H47" s="33"/>
      <c r="I47" s="38"/>
      <c r="L47" s="31"/>
      <c r="M47" s="31"/>
      <c r="N47" s="31"/>
    </row>
    <row r="48" spans="1:14" s="32" customFormat="1" ht="14.25" customHeight="1" x14ac:dyDescent="0.25">
      <c r="A48" s="35"/>
      <c r="B48" s="34"/>
      <c r="C48" s="33"/>
      <c r="D48" s="33"/>
      <c r="E48" s="33"/>
      <c r="F48" s="33"/>
      <c r="G48" s="33"/>
      <c r="H48" s="33"/>
      <c r="I48" s="38"/>
      <c r="L48" s="31"/>
      <c r="M48" s="31"/>
      <c r="N48" s="31"/>
    </row>
    <row r="49" spans="1:14" s="32" customFormat="1" ht="14.25" customHeight="1" x14ac:dyDescent="0.25">
      <c r="A49" s="35"/>
      <c r="B49" s="34"/>
      <c r="C49" s="33"/>
      <c r="D49" s="33"/>
      <c r="E49" s="33"/>
      <c r="F49" s="33"/>
      <c r="G49" s="33"/>
      <c r="H49" s="33"/>
      <c r="I49" s="38"/>
      <c r="L49" s="31"/>
      <c r="M49" s="31"/>
      <c r="N49" s="31"/>
    </row>
    <row r="50" spans="1:14" s="32" customFormat="1" ht="14.25" customHeight="1" x14ac:dyDescent="0.25">
      <c r="A50" s="35"/>
      <c r="B50" s="34"/>
      <c r="C50" s="33"/>
      <c r="D50" s="33"/>
      <c r="E50" s="33"/>
      <c r="F50" s="33"/>
      <c r="G50" s="33"/>
      <c r="H50" s="33"/>
      <c r="I50" s="38"/>
      <c r="L50" s="31"/>
      <c r="M50" s="31"/>
      <c r="N50" s="31"/>
    </row>
    <row r="51" spans="1:14" s="32" customFormat="1" ht="14.25" customHeight="1" x14ac:dyDescent="0.25">
      <c r="A51" s="35"/>
      <c r="B51" s="34"/>
      <c r="C51" s="33"/>
      <c r="D51" s="33"/>
      <c r="E51" s="33"/>
      <c r="F51" s="33"/>
      <c r="G51" s="33"/>
      <c r="H51" s="33"/>
      <c r="I51" s="38"/>
      <c r="L51" s="31"/>
      <c r="M51" s="31"/>
      <c r="N51" s="31"/>
    </row>
    <row r="52" spans="1:14" s="32" customFormat="1" ht="14.25" customHeight="1" x14ac:dyDescent="0.25">
      <c r="A52" s="35"/>
      <c r="B52" s="34"/>
      <c r="C52" s="33"/>
      <c r="D52" s="33"/>
      <c r="E52" s="33"/>
      <c r="F52" s="33"/>
      <c r="G52" s="33"/>
      <c r="H52" s="33"/>
      <c r="I52" s="38"/>
      <c r="L52" s="31"/>
      <c r="M52" s="31"/>
      <c r="N52" s="31"/>
    </row>
    <row r="53" spans="1:14" s="32" customFormat="1" ht="14.25" customHeight="1" x14ac:dyDescent="0.25">
      <c r="A53" s="35"/>
      <c r="B53" s="34"/>
      <c r="C53" s="33"/>
      <c r="D53" s="33"/>
      <c r="E53" s="33"/>
      <c r="F53" s="33"/>
      <c r="G53" s="33"/>
      <c r="H53" s="33"/>
      <c r="I53" s="38"/>
      <c r="L53" s="31"/>
      <c r="M53" s="31"/>
      <c r="N53" s="31"/>
    </row>
    <row r="54" spans="1:14" s="32" customFormat="1" ht="14.25" customHeight="1" x14ac:dyDescent="0.25">
      <c r="A54" s="35"/>
      <c r="B54" s="34"/>
      <c r="C54" s="33"/>
      <c r="D54" s="33"/>
      <c r="E54" s="33"/>
      <c r="F54" s="33"/>
      <c r="G54" s="33"/>
      <c r="H54" s="33"/>
      <c r="I54" s="38"/>
      <c r="L54" s="31"/>
      <c r="M54" s="31"/>
      <c r="N54" s="31"/>
    </row>
    <row r="55" spans="1:14" s="32" customFormat="1" ht="14.25" customHeight="1" x14ac:dyDescent="0.25">
      <c r="A55" s="35"/>
      <c r="B55" s="34"/>
      <c r="C55" s="33"/>
      <c r="D55" s="33"/>
      <c r="E55" s="33"/>
      <c r="F55" s="33"/>
      <c r="G55" s="33"/>
      <c r="H55" s="33"/>
      <c r="I55" s="38"/>
      <c r="L55" s="31"/>
      <c r="M55" s="31"/>
      <c r="N55" s="31"/>
    </row>
    <row r="56" spans="1:14" s="32" customFormat="1" ht="14.25" customHeight="1" x14ac:dyDescent="0.25">
      <c r="A56" s="35"/>
      <c r="B56" s="34"/>
      <c r="C56" s="33"/>
      <c r="D56" s="33"/>
      <c r="E56" s="33"/>
      <c r="F56" s="33"/>
      <c r="G56" s="33"/>
      <c r="H56" s="33"/>
      <c r="I56" s="38"/>
      <c r="L56" s="31"/>
      <c r="M56" s="31"/>
      <c r="N56" s="31"/>
    </row>
    <row r="57" spans="1:14" s="32" customFormat="1" ht="14.25" customHeight="1" x14ac:dyDescent="0.25">
      <c r="A57" s="35"/>
      <c r="B57" s="34"/>
      <c r="C57" s="33"/>
      <c r="D57" s="33"/>
      <c r="E57" s="33"/>
      <c r="F57" s="33"/>
      <c r="G57" s="33"/>
      <c r="H57" s="33"/>
      <c r="I57" s="38"/>
      <c r="L57" s="31"/>
      <c r="M57" s="31"/>
      <c r="N57" s="31"/>
    </row>
    <row r="58" spans="1:14" s="32" customFormat="1" ht="14.25" customHeight="1" x14ac:dyDescent="0.25">
      <c r="A58" s="35"/>
      <c r="B58" s="34"/>
      <c r="C58" s="33"/>
      <c r="D58" s="33"/>
      <c r="E58" s="33"/>
      <c r="F58" s="33"/>
      <c r="G58" s="33"/>
      <c r="H58" s="33"/>
      <c r="I58" s="38"/>
      <c r="L58" s="31"/>
      <c r="M58" s="31"/>
      <c r="N58" s="31"/>
    </row>
    <row r="59" spans="1:14" s="32" customFormat="1" ht="14.25" customHeight="1" x14ac:dyDescent="0.25">
      <c r="A59" s="35"/>
      <c r="B59" s="34"/>
      <c r="C59" s="33"/>
      <c r="D59" s="33"/>
      <c r="E59" s="33"/>
      <c r="F59" s="33"/>
      <c r="G59" s="33"/>
      <c r="H59" s="33"/>
      <c r="I59" s="38"/>
      <c r="L59" s="31"/>
      <c r="M59" s="31"/>
      <c r="N59" s="31"/>
    </row>
    <row r="60" spans="1:14" s="32" customFormat="1" ht="14.25" customHeight="1" x14ac:dyDescent="0.25">
      <c r="A60" s="35"/>
      <c r="B60" s="34"/>
      <c r="C60" s="33"/>
      <c r="D60" s="33"/>
      <c r="E60" s="33"/>
      <c r="F60" s="33"/>
      <c r="G60" s="33"/>
      <c r="H60" s="33"/>
      <c r="I60" s="38"/>
      <c r="L60" s="31"/>
      <c r="M60" s="31"/>
      <c r="N60" s="31"/>
    </row>
    <row r="61" spans="1:14" s="32" customFormat="1" ht="14.25" customHeight="1" x14ac:dyDescent="0.25">
      <c r="A61" s="35"/>
      <c r="B61" s="34"/>
      <c r="C61" s="33"/>
      <c r="D61" s="33"/>
      <c r="E61" s="33"/>
      <c r="F61" s="33"/>
      <c r="G61" s="33"/>
      <c r="H61" s="33"/>
      <c r="I61" s="38"/>
      <c r="L61" s="31"/>
      <c r="M61" s="31"/>
      <c r="N61" s="31"/>
    </row>
    <row r="62" spans="1:14" s="32" customFormat="1" ht="14.25" customHeight="1" x14ac:dyDescent="0.25">
      <c r="A62" s="35"/>
      <c r="B62" s="34"/>
      <c r="C62" s="33"/>
      <c r="D62" s="33"/>
      <c r="E62" s="33"/>
      <c r="F62" s="33"/>
      <c r="G62" s="33"/>
      <c r="H62" s="33"/>
      <c r="I62" s="38"/>
      <c r="L62" s="31"/>
      <c r="M62" s="31"/>
      <c r="N62" s="31"/>
    </row>
    <row r="63" spans="1:14" s="32" customFormat="1" ht="14.25" customHeight="1" x14ac:dyDescent="0.25">
      <c r="A63" s="35"/>
      <c r="B63" s="34"/>
      <c r="C63" s="33"/>
      <c r="D63" s="33"/>
      <c r="E63" s="33"/>
      <c r="F63" s="33"/>
      <c r="G63" s="33"/>
      <c r="H63" s="33"/>
      <c r="I63" s="38"/>
      <c r="L63" s="31"/>
      <c r="M63" s="31"/>
      <c r="N63" s="31"/>
    </row>
    <row r="64" spans="1:14" s="32" customFormat="1" ht="14.25" customHeight="1" x14ac:dyDescent="0.25">
      <c r="A64" s="35"/>
      <c r="B64" s="34"/>
      <c r="C64" s="33"/>
      <c r="D64" s="33"/>
      <c r="E64" s="33"/>
      <c r="F64" s="33"/>
      <c r="G64" s="33"/>
      <c r="H64" s="33"/>
      <c r="I64" s="38"/>
      <c r="L64" s="31"/>
      <c r="M64" s="31"/>
      <c r="N64" s="31"/>
    </row>
    <row r="65" spans="1:14" s="32" customFormat="1" ht="14.25" customHeight="1" x14ac:dyDescent="0.25">
      <c r="A65" s="35"/>
      <c r="B65" s="34"/>
      <c r="C65" s="33"/>
      <c r="D65" s="33"/>
      <c r="E65" s="33"/>
      <c r="F65" s="33"/>
      <c r="G65" s="33"/>
      <c r="H65" s="33"/>
      <c r="I65" s="38"/>
      <c r="L65" s="31"/>
      <c r="M65" s="31"/>
      <c r="N65" s="31"/>
    </row>
    <row r="66" spans="1:14" s="32" customFormat="1" ht="14.25" customHeight="1" x14ac:dyDescent="0.25">
      <c r="A66" s="35"/>
      <c r="B66" s="34"/>
      <c r="C66" s="33"/>
      <c r="D66" s="33"/>
      <c r="E66" s="33"/>
      <c r="F66" s="33"/>
      <c r="G66" s="33"/>
      <c r="H66" s="33"/>
      <c r="I66" s="38"/>
      <c r="L66" s="31"/>
      <c r="M66" s="31"/>
      <c r="N66" s="31"/>
    </row>
    <row r="67" spans="1:14" s="32" customFormat="1" ht="14.25" customHeight="1" x14ac:dyDescent="0.25">
      <c r="A67" s="35"/>
      <c r="B67" s="34"/>
      <c r="C67" s="33"/>
      <c r="D67" s="33"/>
      <c r="E67" s="33"/>
      <c r="F67" s="33"/>
      <c r="G67" s="33"/>
      <c r="H67" s="33"/>
      <c r="I67" s="38"/>
      <c r="L67" s="31"/>
      <c r="M67" s="31"/>
      <c r="N67" s="31"/>
    </row>
    <row r="68" spans="1:14" s="32" customFormat="1" ht="14.25" customHeight="1" x14ac:dyDescent="0.25">
      <c r="A68" s="35"/>
      <c r="B68" s="34"/>
      <c r="C68" s="33"/>
      <c r="D68" s="33"/>
      <c r="E68" s="33"/>
      <c r="F68" s="33"/>
      <c r="G68" s="33"/>
      <c r="H68" s="33"/>
      <c r="I68" s="38"/>
      <c r="L68" s="31"/>
      <c r="M68" s="31"/>
      <c r="N68" s="31"/>
    </row>
    <row r="69" spans="1:14" s="32" customFormat="1" ht="14.25" customHeight="1" x14ac:dyDescent="0.25">
      <c r="A69" s="35"/>
      <c r="B69" s="34"/>
      <c r="C69" s="33"/>
      <c r="D69" s="33"/>
      <c r="E69" s="33"/>
      <c r="F69" s="33"/>
      <c r="G69" s="33"/>
      <c r="H69" s="33"/>
      <c r="I69" s="38"/>
      <c r="L69" s="31"/>
      <c r="M69" s="31"/>
      <c r="N69" s="31"/>
    </row>
    <row r="70" spans="1:14" s="32" customFormat="1" ht="14.25" customHeight="1" x14ac:dyDescent="0.25">
      <c r="A70" s="35"/>
      <c r="B70" s="34"/>
      <c r="C70" s="33"/>
      <c r="D70" s="33"/>
      <c r="E70" s="33"/>
      <c r="F70" s="33"/>
      <c r="G70" s="33"/>
      <c r="H70" s="33"/>
      <c r="I70" s="38"/>
      <c r="L70" s="31"/>
      <c r="M70" s="31"/>
      <c r="N70" s="31"/>
    </row>
    <row r="71" spans="1:14" s="32" customFormat="1" ht="14.25" customHeight="1" x14ac:dyDescent="0.25">
      <c r="A71" s="35"/>
      <c r="B71" s="34"/>
      <c r="C71" s="33"/>
      <c r="D71" s="33"/>
      <c r="E71" s="33"/>
      <c r="F71" s="33"/>
      <c r="G71" s="33"/>
      <c r="H71" s="33"/>
      <c r="I71" s="38"/>
      <c r="L71" s="31"/>
      <c r="M71" s="31"/>
      <c r="N71" s="31"/>
    </row>
    <row r="72" spans="1:14" s="32" customFormat="1" ht="14.25" customHeight="1" x14ac:dyDescent="0.25">
      <c r="A72" s="35"/>
      <c r="B72" s="34"/>
      <c r="C72" s="33"/>
      <c r="D72" s="33"/>
      <c r="E72" s="33"/>
      <c r="F72" s="33"/>
      <c r="G72" s="33"/>
      <c r="H72" s="33"/>
      <c r="I72" s="38"/>
      <c r="L72" s="31"/>
      <c r="M72" s="31"/>
      <c r="N72" s="31"/>
    </row>
    <row r="73" spans="1:14" s="32" customFormat="1" ht="14.25" customHeight="1" x14ac:dyDescent="0.25">
      <c r="A73" s="35"/>
      <c r="B73" s="34"/>
      <c r="C73" s="33"/>
      <c r="D73" s="33"/>
      <c r="E73" s="33"/>
      <c r="F73" s="33"/>
      <c r="G73" s="33"/>
      <c r="H73" s="33"/>
      <c r="I73" s="38"/>
      <c r="L73" s="31"/>
      <c r="M73" s="31"/>
      <c r="N73" s="31"/>
    </row>
    <row r="74" spans="1:14" s="32" customFormat="1" ht="14.25" customHeight="1" x14ac:dyDescent="0.25">
      <c r="A74" s="35"/>
      <c r="B74" s="34"/>
      <c r="C74" s="33"/>
      <c r="D74" s="33"/>
      <c r="E74" s="33"/>
      <c r="F74" s="33"/>
      <c r="G74" s="33"/>
      <c r="H74" s="33"/>
      <c r="I74" s="38"/>
      <c r="L74" s="31"/>
      <c r="M74" s="31"/>
      <c r="N74" s="31"/>
    </row>
    <row r="75" spans="1:14" s="32" customFormat="1" ht="14.25" customHeight="1" x14ac:dyDescent="0.25">
      <c r="A75" s="35"/>
      <c r="B75" s="34"/>
      <c r="C75" s="33"/>
      <c r="D75" s="33"/>
      <c r="E75" s="33"/>
      <c r="F75" s="33"/>
      <c r="G75" s="33"/>
      <c r="H75" s="33"/>
      <c r="I75" s="38"/>
      <c r="L75" s="31"/>
      <c r="M75" s="31"/>
      <c r="N75" s="31"/>
    </row>
    <row r="76" spans="1:14" s="32" customFormat="1" ht="14.25" customHeight="1" x14ac:dyDescent="0.25">
      <c r="A76" s="35"/>
      <c r="B76" s="34"/>
      <c r="C76" s="33"/>
      <c r="D76" s="33"/>
      <c r="E76" s="33"/>
      <c r="F76" s="33"/>
      <c r="G76" s="33"/>
      <c r="H76" s="33"/>
      <c r="I76" s="38"/>
      <c r="L76" s="31"/>
      <c r="M76" s="31"/>
      <c r="N76" s="31"/>
    </row>
    <row r="77" spans="1:14" s="32" customFormat="1" ht="14.25" customHeight="1" x14ac:dyDescent="0.25">
      <c r="A77" s="35"/>
      <c r="B77" s="34"/>
      <c r="C77" s="33"/>
      <c r="D77" s="33"/>
      <c r="E77" s="33"/>
      <c r="F77" s="33"/>
      <c r="G77" s="33"/>
      <c r="H77" s="33"/>
      <c r="I77" s="38"/>
      <c r="L77" s="31"/>
      <c r="M77" s="31"/>
      <c r="N77" s="31"/>
    </row>
    <row r="78" spans="1:14" s="32" customFormat="1" ht="14.25" customHeight="1" x14ac:dyDescent="0.25">
      <c r="A78" s="35"/>
      <c r="B78" s="34"/>
      <c r="C78" s="33"/>
      <c r="D78" s="33"/>
      <c r="E78" s="33"/>
      <c r="F78" s="33"/>
      <c r="G78" s="33"/>
      <c r="H78" s="33"/>
      <c r="I78" s="38"/>
      <c r="L78" s="31"/>
      <c r="M78" s="31"/>
      <c r="N78" s="31"/>
    </row>
    <row r="79" spans="1:14" s="32" customFormat="1" ht="14.25" customHeight="1" x14ac:dyDescent="0.25">
      <c r="A79" s="35"/>
      <c r="B79" s="34"/>
      <c r="C79" s="33"/>
      <c r="D79" s="33"/>
      <c r="E79" s="33"/>
      <c r="F79" s="33"/>
      <c r="G79" s="33"/>
      <c r="H79" s="33"/>
      <c r="I79" s="38"/>
      <c r="L79" s="31"/>
      <c r="M79" s="31"/>
      <c r="N79" s="31"/>
    </row>
    <row r="80" spans="1:14" s="32" customFormat="1" ht="14.25" customHeight="1" x14ac:dyDescent="0.25">
      <c r="A80" s="35"/>
      <c r="B80" s="34"/>
      <c r="C80" s="33"/>
      <c r="D80" s="33"/>
      <c r="E80" s="33"/>
      <c r="F80" s="33"/>
      <c r="G80" s="33"/>
      <c r="H80" s="33"/>
      <c r="I80" s="38"/>
      <c r="L80" s="31"/>
      <c r="M80" s="31"/>
      <c r="N80" s="31"/>
    </row>
    <row r="81" spans="1:14" s="32" customFormat="1" ht="14.25" customHeight="1" x14ac:dyDescent="0.25">
      <c r="A81" s="35"/>
      <c r="B81" s="34"/>
      <c r="C81" s="33"/>
      <c r="D81" s="33"/>
      <c r="E81" s="33"/>
      <c r="F81" s="33"/>
      <c r="G81" s="33"/>
      <c r="H81" s="33"/>
      <c r="I81" s="38"/>
      <c r="L81" s="31"/>
      <c r="M81" s="31"/>
      <c r="N81" s="31"/>
    </row>
    <row r="82" spans="1:14" s="32" customFormat="1" ht="14.25" customHeight="1" x14ac:dyDescent="0.25">
      <c r="A82" s="35"/>
      <c r="B82" s="34"/>
      <c r="C82" s="33"/>
      <c r="D82" s="33"/>
      <c r="E82" s="33"/>
      <c r="F82" s="33"/>
      <c r="G82" s="33"/>
      <c r="H82" s="33"/>
      <c r="I82" s="38"/>
      <c r="L82" s="31"/>
      <c r="M82" s="31"/>
      <c r="N82" s="31"/>
    </row>
    <row r="83" spans="1:14" s="32" customFormat="1" ht="14.25" customHeight="1" x14ac:dyDescent="0.25">
      <c r="A83" s="35"/>
      <c r="B83" s="34"/>
      <c r="C83" s="33"/>
      <c r="D83" s="33"/>
      <c r="E83" s="33"/>
      <c r="F83" s="33"/>
      <c r="G83" s="33"/>
      <c r="H83" s="33"/>
      <c r="I83" s="38"/>
      <c r="L83" s="31"/>
      <c r="M83" s="31"/>
      <c r="N83" s="31"/>
    </row>
    <row r="84" spans="1:14" s="32" customFormat="1" ht="14.25" customHeight="1" x14ac:dyDescent="0.25">
      <c r="A84" s="35"/>
      <c r="B84" s="34"/>
      <c r="C84" s="33"/>
      <c r="D84" s="33"/>
      <c r="E84" s="33"/>
      <c r="F84" s="33"/>
      <c r="G84" s="33"/>
      <c r="H84" s="33"/>
      <c r="I84" s="38"/>
      <c r="L84" s="31"/>
      <c r="M84" s="31"/>
      <c r="N84" s="31"/>
    </row>
    <row r="85" spans="1:14" s="32" customFormat="1" ht="14.25" customHeight="1" x14ac:dyDescent="0.25">
      <c r="A85" s="35"/>
      <c r="B85" s="34"/>
      <c r="C85" s="33"/>
      <c r="D85" s="33"/>
      <c r="E85" s="33"/>
      <c r="F85" s="33"/>
      <c r="G85" s="33"/>
      <c r="H85" s="33"/>
      <c r="I85" s="38"/>
      <c r="L85" s="31"/>
      <c r="M85" s="31"/>
      <c r="N85" s="31"/>
    </row>
    <row r="86" spans="1:14" s="32" customFormat="1" ht="14.25" customHeight="1" x14ac:dyDescent="0.25">
      <c r="A86" s="35"/>
      <c r="B86" s="34"/>
      <c r="C86" s="33"/>
      <c r="D86" s="33"/>
      <c r="E86" s="33"/>
      <c r="F86" s="33"/>
      <c r="G86" s="33"/>
      <c r="H86" s="33"/>
      <c r="I86" s="38"/>
      <c r="L86" s="31"/>
      <c r="M86" s="31"/>
      <c r="N86" s="31"/>
    </row>
    <row r="87" spans="1:14" s="32" customFormat="1" ht="14.25" customHeight="1" x14ac:dyDescent="0.25">
      <c r="A87" s="35"/>
      <c r="B87" s="34"/>
      <c r="C87" s="33"/>
      <c r="D87" s="33"/>
      <c r="E87" s="33"/>
      <c r="F87" s="33"/>
      <c r="G87" s="33"/>
      <c r="H87" s="33"/>
      <c r="I87" s="38"/>
      <c r="L87" s="31"/>
      <c r="M87" s="31"/>
      <c r="N87" s="31"/>
    </row>
    <row r="88" spans="1:14" s="32" customFormat="1" ht="14.25" customHeight="1" x14ac:dyDescent="0.25">
      <c r="A88" s="35"/>
      <c r="B88" s="34"/>
      <c r="C88" s="33"/>
      <c r="D88" s="33"/>
      <c r="E88" s="33"/>
      <c r="F88" s="33"/>
      <c r="G88" s="33"/>
      <c r="H88" s="33"/>
      <c r="I88" s="38"/>
      <c r="L88" s="31"/>
      <c r="M88" s="31"/>
      <c r="N88" s="31"/>
    </row>
    <row r="89" spans="1:14" s="32" customFormat="1" ht="14.25" customHeight="1" x14ac:dyDescent="0.25">
      <c r="A89" s="35"/>
      <c r="B89" s="34"/>
      <c r="C89" s="33"/>
      <c r="D89" s="33"/>
      <c r="E89" s="33"/>
      <c r="F89" s="33"/>
      <c r="G89" s="33"/>
      <c r="H89" s="33"/>
      <c r="I89" s="38"/>
      <c r="L89" s="31"/>
      <c r="M89" s="31"/>
      <c r="N89" s="31"/>
    </row>
    <row r="90" spans="1:14" s="32" customFormat="1" ht="14.25" customHeight="1" x14ac:dyDescent="0.25">
      <c r="A90" s="35"/>
      <c r="B90" s="34"/>
      <c r="C90" s="33"/>
      <c r="D90" s="33"/>
      <c r="E90" s="33"/>
      <c r="F90" s="33"/>
      <c r="G90" s="33"/>
      <c r="H90" s="33"/>
      <c r="I90" s="38"/>
      <c r="L90" s="31"/>
      <c r="M90" s="31"/>
      <c r="N90" s="31"/>
    </row>
    <row r="91" spans="1:14" s="32" customFormat="1" ht="14.25" customHeight="1" x14ac:dyDescent="0.25">
      <c r="A91" s="35"/>
      <c r="B91" s="34"/>
      <c r="C91" s="33"/>
      <c r="D91" s="33"/>
      <c r="E91" s="33"/>
      <c r="F91" s="33"/>
      <c r="G91" s="33"/>
      <c r="H91" s="33"/>
      <c r="I91" s="38"/>
      <c r="L91" s="31"/>
      <c r="M91" s="31"/>
      <c r="N91" s="31"/>
    </row>
    <row r="92" spans="1:14" s="32" customFormat="1" ht="14.25" customHeight="1" x14ac:dyDescent="0.25">
      <c r="A92" s="35"/>
      <c r="B92" s="34"/>
      <c r="C92" s="33"/>
      <c r="D92" s="33"/>
      <c r="E92" s="33"/>
      <c r="F92" s="33"/>
      <c r="G92" s="33"/>
      <c r="H92" s="33"/>
      <c r="I92" s="38"/>
      <c r="L92" s="31"/>
      <c r="M92" s="31"/>
      <c r="N92" s="31"/>
    </row>
    <row r="93" spans="1:14" s="32" customFormat="1" ht="14.25" customHeight="1" x14ac:dyDescent="0.25">
      <c r="A93" s="35"/>
      <c r="B93" s="34"/>
      <c r="C93" s="33"/>
      <c r="D93" s="33"/>
      <c r="E93" s="33"/>
      <c r="F93" s="33"/>
      <c r="G93" s="33"/>
      <c r="H93" s="33"/>
      <c r="I93" s="38"/>
      <c r="L93" s="31"/>
      <c r="M93" s="31"/>
      <c r="N93" s="31"/>
    </row>
    <row r="94" spans="1:14" s="32" customFormat="1" ht="14.25" customHeight="1" x14ac:dyDescent="0.25">
      <c r="A94" s="35"/>
      <c r="B94" s="34"/>
      <c r="C94" s="33"/>
      <c r="D94" s="33"/>
      <c r="E94" s="33"/>
      <c r="F94" s="33"/>
      <c r="G94" s="33"/>
      <c r="H94" s="33"/>
      <c r="I94" s="38"/>
      <c r="L94" s="31"/>
      <c r="M94" s="31"/>
      <c r="N94" s="31"/>
    </row>
    <row r="95" spans="1:14" s="32" customFormat="1" ht="14.25" customHeight="1" x14ac:dyDescent="0.25">
      <c r="A95" s="35"/>
      <c r="B95" s="34"/>
      <c r="C95" s="33"/>
      <c r="D95" s="33"/>
      <c r="E95" s="33"/>
      <c r="F95" s="33"/>
      <c r="G95" s="33"/>
      <c r="H95" s="33"/>
      <c r="I95" s="38"/>
      <c r="L95" s="31"/>
      <c r="M95" s="31"/>
      <c r="N95" s="31"/>
    </row>
    <row r="96" spans="1:14" s="32" customFormat="1" ht="14.25" customHeight="1" x14ac:dyDescent="0.25">
      <c r="A96" s="35"/>
      <c r="B96" s="34"/>
      <c r="C96" s="33"/>
      <c r="D96" s="33"/>
      <c r="E96" s="33"/>
      <c r="F96" s="33"/>
      <c r="G96" s="33"/>
      <c r="H96" s="33"/>
      <c r="I96" s="38"/>
      <c r="L96" s="31"/>
      <c r="M96" s="31"/>
      <c r="N96" s="31"/>
    </row>
    <row r="97" spans="1:14" s="32" customFormat="1" ht="14.25" customHeight="1" x14ac:dyDescent="0.25">
      <c r="A97" s="35"/>
      <c r="B97" s="34"/>
      <c r="C97" s="33"/>
      <c r="D97" s="33"/>
      <c r="E97" s="33"/>
      <c r="F97" s="33"/>
      <c r="G97" s="33"/>
      <c r="H97" s="33"/>
      <c r="I97" s="38"/>
      <c r="L97" s="31"/>
      <c r="M97" s="31"/>
      <c r="N97" s="31"/>
    </row>
    <row r="98" spans="1:14" s="32" customFormat="1" ht="14.25" customHeight="1" x14ac:dyDescent="0.25">
      <c r="A98" s="35"/>
      <c r="B98" s="34"/>
      <c r="C98" s="33"/>
      <c r="D98" s="33"/>
      <c r="E98" s="33"/>
      <c r="F98" s="33"/>
      <c r="G98" s="33"/>
      <c r="H98" s="33"/>
      <c r="I98" s="38"/>
      <c r="L98" s="31"/>
      <c r="M98" s="31"/>
      <c r="N98" s="31"/>
    </row>
    <row r="99" spans="1:14" s="32" customFormat="1" ht="14.25" customHeight="1" x14ac:dyDescent="0.25">
      <c r="A99" s="35"/>
      <c r="B99" s="34"/>
      <c r="C99" s="33"/>
      <c r="D99" s="33"/>
      <c r="E99" s="33"/>
      <c r="F99" s="33"/>
      <c r="G99" s="33"/>
      <c r="H99" s="33"/>
      <c r="I99" s="38"/>
      <c r="L99" s="31"/>
      <c r="M99" s="31"/>
      <c r="N99" s="31"/>
    </row>
    <row r="100" spans="1:14" s="32" customFormat="1" ht="14.25" customHeight="1" x14ac:dyDescent="0.25">
      <c r="A100" s="35"/>
      <c r="B100" s="34"/>
      <c r="C100" s="33"/>
      <c r="D100" s="33"/>
      <c r="E100" s="33"/>
      <c r="F100" s="33"/>
      <c r="G100" s="33"/>
      <c r="H100" s="33"/>
      <c r="I100" s="38"/>
      <c r="L100" s="31"/>
      <c r="M100" s="31"/>
      <c r="N100" s="31"/>
    </row>
    <row r="101" spans="1:14" s="32" customFormat="1" ht="14.25" customHeight="1" x14ac:dyDescent="0.25">
      <c r="A101" s="35"/>
      <c r="B101" s="34"/>
      <c r="C101" s="33"/>
      <c r="D101" s="33"/>
      <c r="E101" s="33"/>
      <c r="F101" s="33"/>
      <c r="G101" s="33"/>
      <c r="H101" s="33"/>
      <c r="I101" s="38"/>
      <c r="L101" s="31"/>
      <c r="M101" s="31"/>
      <c r="N101" s="31"/>
    </row>
    <row r="102" spans="1:14" s="32" customFormat="1" ht="14.25" customHeight="1" x14ac:dyDescent="0.25">
      <c r="A102" s="35"/>
      <c r="B102" s="34"/>
      <c r="C102" s="33"/>
      <c r="D102" s="33"/>
      <c r="E102" s="33"/>
      <c r="F102" s="33"/>
      <c r="G102" s="33"/>
      <c r="H102" s="33"/>
      <c r="I102" s="38"/>
      <c r="L102" s="31"/>
      <c r="M102" s="31"/>
      <c r="N102" s="31"/>
    </row>
    <row r="103" spans="1:14" s="32" customFormat="1" ht="14.25" customHeight="1" x14ac:dyDescent="0.25">
      <c r="A103" s="35"/>
      <c r="B103" s="34"/>
      <c r="C103" s="33"/>
      <c r="D103" s="33"/>
      <c r="E103" s="33"/>
      <c r="F103" s="33"/>
      <c r="G103" s="33"/>
      <c r="H103" s="33"/>
      <c r="I103" s="38"/>
      <c r="L103" s="31"/>
      <c r="M103" s="31"/>
      <c r="N103" s="31"/>
    </row>
    <row r="104" spans="1:14" s="32" customFormat="1" ht="14.25" customHeight="1" x14ac:dyDescent="0.25">
      <c r="A104" s="35"/>
      <c r="B104" s="34"/>
      <c r="C104" s="33"/>
      <c r="D104" s="33"/>
      <c r="E104" s="33"/>
      <c r="F104" s="33"/>
      <c r="G104" s="33"/>
      <c r="H104" s="33"/>
      <c r="I104" s="38"/>
      <c r="L104" s="31"/>
      <c r="M104" s="31"/>
      <c r="N104" s="31"/>
    </row>
    <row r="105" spans="1:14" s="32" customFormat="1" ht="14.25" customHeight="1" x14ac:dyDescent="0.25">
      <c r="A105" s="35"/>
      <c r="B105" s="34"/>
      <c r="C105" s="33"/>
      <c r="D105" s="33"/>
      <c r="E105" s="33"/>
      <c r="F105" s="33"/>
      <c r="G105" s="33"/>
      <c r="H105" s="33"/>
      <c r="I105" s="38"/>
      <c r="L105" s="31"/>
      <c r="M105" s="31"/>
      <c r="N105" s="31"/>
    </row>
    <row r="106" spans="1:14" s="32" customFormat="1" ht="14.25" customHeight="1" x14ac:dyDescent="0.25">
      <c r="A106" s="35"/>
      <c r="B106" s="34"/>
      <c r="C106" s="33"/>
      <c r="D106" s="33"/>
      <c r="E106" s="33"/>
      <c r="F106" s="33"/>
      <c r="G106" s="33"/>
      <c r="H106" s="33"/>
      <c r="I106" s="38"/>
      <c r="L106" s="31"/>
      <c r="M106" s="31"/>
      <c r="N106" s="31"/>
    </row>
    <row r="107" spans="1:14" s="32" customFormat="1" ht="14.25" customHeight="1" x14ac:dyDescent="0.25">
      <c r="A107" s="35"/>
      <c r="B107" s="34"/>
      <c r="C107" s="33"/>
      <c r="D107" s="33"/>
      <c r="E107" s="33"/>
      <c r="F107" s="33"/>
      <c r="G107" s="33"/>
      <c r="H107" s="33"/>
      <c r="I107" s="38"/>
      <c r="L107" s="31"/>
      <c r="M107" s="31"/>
      <c r="N107" s="31"/>
    </row>
    <row r="108" spans="1:14" s="32" customFormat="1" ht="14.25" customHeight="1" x14ac:dyDescent="0.25">
      <c r="A108" s="35"/>
      <c r="B108" s="34"/>
      <c r="C108" s="33"/>
      <c r="D108" s="33"/>
      <c r="E108" s="33"/>
      <c r="F108" s="33"/>
      <c r="G108" s="33"/>
      <c r="H108" s="33"/>
      <c r="I108" s="38"/>
      <c r="L108" s="31"/>
      <c r="M108" s="31"/>
      <c r="N108" s="31"/>
    </row>
    <row r="109" spans="1:14" s="32" customFormat="1" ht="14.25" customHeight="1" x14ac:dyDescent="0.25">
      <c r="A109" s="35"/>
      <c r="B109" s="34"/>
      <c r="C109" s="33"/>
      <c r="D109" s="33"/>
      <c r="E109" s="33"/>
      <c r="F109" s="33"/>
      <c r="G109" s="33"/>
      <c r="H109" s="33"/>
      <c r="I109" s="38"/>
      <c r="L109" s="31"/>
      <c r="M109" s="31"/>
      <c r="N109" s="31"/>
    </row>
    <row r="110" spans="1:14" s="32" customFormat="1" ht="14.25" customHeight="1" x14ac:dyDescent="0.25">
      <c r="A110" s="35"/>
      <c r="B110" s="34"/>
      <c r="C110" s="33"/>
      <c r="D110" s="33"/>
      <c r="E110" s="33"/>
      <c r="F110" s="33"/>
      <c r="G110" s="33"/>
      <c r="H110" s="33"/>
      <c r="I110" s="38"/>
      <c r="L110" s="31"/>
      <c r="M110" s="31"/>
      <c r="N110" s="31"/>
    </row>
    <row r="111" spans="1:14" s="32" customFormat="1" ht="14.25" customHeight="1" x14ac:dyDescent="0.25">
      <c r="A111" s="35"/>
      <c r="B111" s="34"/>
      <c r="C111" s="33"/>
      <c r="D111" s="33"/>
      <c r="E111" s="33"/>
      <c r="F111" s="33"/>
      <c r="G111" s="33"/>
      <c r="H111" s="33"/>
      <c r="I111" s="38"/>
      <c r="L111" s="31"/>
      <c r="M111" s="31"/>
      <c r="N111" s="31"/>
    </row>
    <row r="112" spans="1:14" s="32" customFormat="1" ht="14.25" customHeight="1" x14ac:dyDescent="0.25">
      <c r="A112" s="35"/>
      <c r="B112" s="34"/>
      <c r="C112" s="33"/>
      <c r="D112" s="33"/>
      <c r="E112" s="33"/>
      <c r="F112" s="33"/>
      <c r="G112" s="33"/>
      <c r="H112" s="33"/>
      <c r="I112" s="38"/>
      <c r="L112" s="31"/>
      <c r="M112" s="31"/>
      <c r="N112" s="31"/>
    </row>
    <row r="113" spans="1:14" s="32" customFormat="1" ht="14.25" customHeight="1" x14ac:dyDescent="0.25">
      <c r="A113" s="35"/>
      <c r="B113" s="34"/>
      <c r="C113" s="33"/>
      <c r="D113" s="33"/>
      <c r="E113" s="33"/>
      <c r="F113" s="33"/>
      <c r="G113" s="33"/>
      <c r="H113" s="33"/>
      <c r="I113" s="38"/>
      <c r="L113" s="31"/>
      <c r="M113" s="31"/>
      <c r="N113" s="31"/>
    </row>
    <row r="114" spans="1:14" s="32" customFormat="1" ht="14.25" customHeight="1" x14ac:dyDescent="0.25">
      <c r="A114" s="35"/>
      <c r="B114" s="34"/>
      <c r="C114" s="33"/>
      <c r="D114" s="33"/>
      <c r="E114" s="33"/>
      <c r="F114" s="33"/>
      <c r="G114" s="33"/>
      <c r="H114" s="33"/>
      <c r="I114" s="38"/>
      <c r="L114" s="31"/>
      <c r="M114" s="31"/>
      <c r="N114" s="31"/>
    </row>
    <row r="115" spans="1:14" s="32" customFormat="1" ht="14.25" customHeight="1" x14ac:dyDescent="0.25">
      <c r="A115" s="35"/>
      <c r="B115" s="34"/>
      <c r="C115" s="33"/>
      <c r="D115" s="33"/>
      <c r="E115" s="33"/>
      <c r="F115" s="33"/>
      <c r="G115" s="33"/>
      <c r="H115" s="33"/>
      <c r="I115" s="38"/>
      <c r="L115" s="31"/>
      <c r="M115" s="31"/>
      <c r="N115" s="31"/>
    </row>
    <row r="116" spans="1:14" s="32" customFormat="1" ht="14.25" customHeight="1" x14ac:dyDescent="0.25">
      <c r="A116" s="35"/>
      <c r="B116" s="34"/>
      <c r="C116" s="33"/>
      <c r="D116" s="33"/>
      <c r="E116" s="33"/>
      <c r="F116" s="33"/>
      <c r="G116" s="33"/>
      <c r="H116" s="33"/>
      <c r="I116" s="38"/>
      <c r="L116" s="31"/>
      <c r="M116" s="31"/>
      <c r="N116" s="31"/>
    </row>
    <row r="117" spans="1:14" s="32" customFormat="1" ht="14.25" customHeight="1" x14ac:dyDescent="0.25">
      <c r="A117" s="35"/>
      <c r="B117" s="34"/>
      <c r="C117" s="33"/>
      <c r="D117" s="33"/>
      <c r="E117" s="33"/>
      <c r="F117" s="33"/>
      <c r="G117" s="33"/>
      <c r="H117" s="33"/>
      <c r="I117" s="38"/>
      <c r="L117" s="31"/>
      <c r="M117" s="31"/>
      <c r="N117" s="31"/>
    </row>
    <row r="118" spans="1:14" s="32" customFormat="1" ht="14.25" customHeight="1" x14ac:dyDescent="0.25">
      <c r="A118" s="35"/>
      <c r="B118" s="34"/>
      <c r="C118" s="33"/>
      <c r="D118" s="33"/>
      <c r="E118" s="33"/>
      <c r="F118" s="33"/>
      <c r="G118" s="33"/>
      <c r="H118" s="33"/>
      <c r="I118" s="38"/>
      <c r="L118" s="31"/>
      <c r="M118" s="31"/>
      <c r="N118" s="31"/>
    </row>
    <row r="119" spans="1:14" s="32" customFormat="1" ht="14.25" customHeight="1" x14ac:dyDescent="0.25">
      <c r="A119" s="35"/>
      <c r="B119" s="34"/>
      <c r="C119" s="33"/>
      <c r="D119" s="33"/>
      <c r="E119" s="33"/>
      <c r="F119" s="33"/>
      <c r="G119" s="33"/>
      <c r="H119" s="33"/>
      <c r="I119" s="38"/>
      <c r="L119" s="31"/>
      <c r="M119" s="31"/>
      <c r="N119" s="31"/>
    </row>
    <row r="120" spans="1:14" s="32" customFormat="1" ht="14.25" customHeight="1" x14ac:dyDescent="0.25">
      <c r="A120" s="35"/>
      <c r="B120" s="34"/>
      <c r="C120" s="33"/>
      <c r="D120" s="33"/>
      <c r="E120" s="33"/>
      <c r="F120" s="33"/>
      <c r="G120" s="33"/>
      <c r="H120" s="33"/>
      <c r="I120" s="38"/>
      <c r="L120" s="31"/>
      <c r="M120" s="31"/>
      <c r="N120" s="31"/>
    </row>
    <row r="121" spans="1:14" s="32" customFormat="1" ht="14.25" customHeight="1" x14ac:dyDescent="0.25">
      <c r="A121" s="35"/>
      <c r="B121" s="34"/>
      <c r="C121" s="33"/>
      <c r="D121" s="33"/>
      <c r="E121" s="33"/>
      <c r="F121" s="33"/>
      <c r="G121" s="33"/>
      <c r="H121" s="33"/>
      <c r="I121" s="38"/>
      <c r="L121" s="31"/>
      <c r="M121" s="31"/>
      <c r="N121" s="31"/>
    </row>
    <row r="122" spans="1:14" s="32" customFormat="1" ht="14.25" customHeight="1" x14ac:dyDescent="0.25">
      <c r="A122" s="35"/>
      <c r="B122" s="34"/>
      <c r="C122" s="33"/>
      <c r="D122" s="33"/>
      <c r="E122" s="33"/>
      <c r="F122" s="33"/>
      <c r="G122" s="33"/>
      <c r="H122" s="33"/>
      <c r="I122" s="38"/>
      <c r="L122" s="31"/>
      <c r="M122" s="31"/>
      <c r="N122" s="31"/>
    </row>
    <row r="123" spans="1:14" s="32" customFormat="1" ht="14.25" customHeight="1" x14ac:dyDescent="0.25">
      <c r="A123" s="35"/>
      <c r="B123" s="34"/>
      <c r="C123" s="33"/>
      <c r="D123" s="33"/>
      <c r="E123" s="33"/>
      <c r="F123" s="33"/>
      <c r="G123" s="33"/>
      <c r="H123" s="33"/>
      <c r="I123" s="38"/>
      <c r="L123" s="31"/>
      <c r="M123" s="31"/>
      <c r="N123" s="31"/>
    </row>
    <row r="124" spans="1:14" s="32" customFormat="1" ht="14.25" customHeight="1" x14ac:dyDescent="0.25">
      <c r="A124" s="35"/>
      <c r="B124" s="34"/>
      <c r="C124" s="33"/>
      <c r="D124" s="33"/>
      <c r="E124" s="33"/>
      <c r="F124" s="33"/>
      <c r="G124" s="33"/>
      <c r="H124" s="33"/>
      <c r="I124" s="38"/>
      <c r="L124" s="31"/>
      <c r="M124" s="31"/>
      <c r="N124" s="31"/>
    </row>
    <row r="125" spans="1:14" s="32" customFormat="1" ht="14.25" customHeight="1" x14ac:dyDescent="0.25">
      <c r="A125" s="35"/>
      <c r="B125" s="34"/>
      <c r="C125" s="33"/>
      <c r="D125" s="33"/>
      <c r="E125" s="33"/>
      <c r="F125" s="33"/>
      <c r="G125" s="33"/>
      <c r="H125" s="33"/>
      <c r="I125" s="38"/>
      <c r="L125" s="31"/>
      <c r="M125" s="31"/>
      <c r="N125" s="31"/>
    </row>
    <row r="126" spans="1:14" s="32" customFormat="1" ht="14.25" customHeight="1" x14ac:dyDescent="0.25">
      <c r="A126" s="35"/>
      <c r="B126" s="34"/>
      <c r="C126" s="33"/>
      <c r="D126" s="33"/>
      <c r="E126" s="33"/>
      <c r="F126" s="33"/>
      <c r="G126" s="33"/>
      <c r="H126" s="33"/>
      <c r="I126" s="38"/>
      <c r="L126" s="31"/>
      <c r="M126" s="31"/>
      <c r="N126" s="31"/>
    </row>
    <row r="127" spans="1:14" s="32" customFormat="1" ht="14.25" customHeight="1" x14ac:dyDescent="0.25">
      <c r="A127" s="35"/>
      <c r="B127" s="34"/>
      <c r="C127" s="33"/>
      <c r="D127" s="33"/>
      <c r="E127" s="33"/>
      <c r="F127" s="33"/>
      <c r="G127" s="33"/>
      <c r="H127" s="33"/>
      <c r="I127" s="38"/>
      <c r="L127" s="31"/>
      <c r="M127" s="31"/>
      <c r="N127" s="31"/>
    </row>
    <row r="128" spans="1:14" s="32" customFormat="1" ht="14.25" customHeight="1" x14ac:dyDescent="0.25">
      <c r="A128" s="35"/>
      <c r="B128" s="34"/>
      <c r="C128" s="33"/>
      <c r="D128" s="33"/>
      <c r="E128" s="33"/>
      <c r="F128" s="33"/>
      <c r="G128" s="33"/>
      <c r="H128" s="33"/>
      <c r="I128" s="38"/>
      <c r="L128" s="31"/>
      <c r="M128" s="31"/>
      <c r="N128" s="31"/>
    </row>
    <row r="129" spans="1:14" s="32" customFormat="1" ht="14.25" customHeight="1" x14ac:dyDescent="0.25">
      <c r="A129" s="35"/>
      <c r="B129" s="34"/>
      <c r="C129" s="33"/>
      <c r="D129" s="33"/>
      <c r="E129" s="33"/>
      <c r="F129" s="33"/>
      <c r="G129" s="33"/>
      <c r="H129" s="33"/>
      <c r="I129" s="38"/>
      <c r="L129" s="31"/>
      <c r="M129" s="31"/>
      <c r="N129" s="31"/>
    </row>
    <row r="130" spans="1:14" s="32" customFormat="1" ht="14.25" customHeight="1" x14ac:dyDescent="0.25">
      <c r="A130" s="35"/>
      <c r="B130" s="34"/>
      <c r="C130" s="33"/>
      <c r="D130" s="33"/>
      <c r="E130" s="33"/>
      <c r="F130" s="33"/>
      <c r="G130" s="33"/>
      <c r="H130" s="33"/>
      <c r="I130" s="38"/>
      <c r="L130" s="31"/>
      <c r="M130" s="31"/>
      <c r="N130" s="31"/>
    </row>
    <row r="131" spans="1:14" s="32" customFormat="1" ht="14.25" customHeight="1" x14ac:dyDescent="0.25">
      <c r="A131" s="35"/>
      <c r="B131" s="34"/>
      <c r="C131" s="33"/>
      <c r="D131" s="33"/>
      <c r="E131" s="33"/>
      <c r="F131" s="33"/>
      <c r="G131" s="33"/>
      <c r="H131" s="33"/>
      <c r="I131" s="38"/>
      <c r="L131" s="31"/>
      <c r="M131" s="31"/>
      <c r="N131" s="31"/>
    </row>
    <row r="132" spans="1:14" s="32" customFormat="1" ht="14.25" customHeight="1" x14ac:dyDescent="0.25">
      <c r="A132" s="35"/>
      <c r="B132" s="34"/>
      <c r="C132" s="33"/>
      <c r="D132" s="33"/>
      <c r="E132" s="33"/>
      <c r="F132" s="33"/>
      <c r="G132" s="33"/>
      <c r="H132" s="33"/>
      <c r="I132" s="38"/>
      <c r="L132" s="31"/>
      <c r="M132" s="31"/>
      <c r="N132" s="31"/>
    </row>
    <row r="133" spans="1:14" s="32" customFormat="1" ht="14.25" customHeight="1" x14ac:dyDescent="0.25">
      <c r="A133" s="35"/>
      <c r="B133" s="34"/>
      <c r="C133" s="33"/>
      <c r="D133" s="33"/>
      <c r="E133" s="33"/>
      <c r="F133" s="33"/>
      <c r="G133" s="33"/>
      <c r="H133" s="33"/>
      <c r="I133" s="38"/>
      <c r="L133" s="31"/>
      <c r="M133" s="31"/>
      <c r="N133" s="31"/>
    </row>
    <row r="134" spans="1:14" s="32" customFormat="1" ht="14.25" customHeight="1" x14ac:dyDescent="0.25">
      <c r="A134" s="35"/>
      <c r="B134" s="34"/>
      <c r="C134" s="33"/>
      <c r="D134" s="33"/>
      <c r="E134" s="33"/>
      <c r="F134" s="33"/>
      <c r="G134" s="33"/>
      <c r="H134" s="33"/>
      <c r="I134" s="38"/>
      <c r="L134" s="31"/>
      <c r="M134" s="31"/>
      <c r="N134" s="31"/>
    </row>
    <row r="135" spans="1:14" s="32" customFormat="1" ht="14.25" customHeight="1" x14ac:dyDescent="0.25">
      <c r="A135" s="35"/>
      <c r="B135" s="34"/>
      <c r="C135" s="33"/>
      <c r="D135" s="33"/>
      <c r="E135" s="33"/>
      <c r="F135" s="33"/>
      <c r="G135" s="33"/>
      <c r="H135" s="33"/>
      <c r="I135" s="38"/>
      <c r="L135" s="31"/>
      <c r="M135" s="31"/>
      <c r="N135" s="31"/>
    </row>
    <row r="136" spans="1:14" s="32" customFormat="1" ht="14.25" customHeight="1" x14ac:dyDescent="0.25">
      <c r="A136" s="35"/>
      <c r="B136" s="34"/>
      <c r="C136" s="33"/>
      <c r="D136" s="33"/>
      <c r="E136" s="33"/>
      <c r="F136" s="33"/>
      <c r="G136" s="33"/>
      <c r="H136" s="33"/>
      <c r="I136" s="38"/>
      <c r="L136" s="31"/>
      <c r="M136" s="31"/>
      <c r="N136" s="31"/>
    </row>
    <row r="137" spans="1:14" s="32" customFormat="1" ht="14.25" customHeight="1" x14ac:dyDescent="0.25">
      <c r="A137" s="35"/>
      <c r="B137" s="34"/>
      <c r="C137" s="33"/>
      <c r="D137" s="33"/>
      <c r="E137" s="33"/>
      <c r="F137" s="33"/>
      <c r="G137" s="33"/>
      <c r="H137" s="33"/>
      <c r="I137" s="38"/>
      <c r="L137" s="31"/>
      <c r="M137" s="31"/>
      <c r="N137" s="31"/>
    </row>
    <row r="138" spans="1:14" s="32" customFormat="1" ht="14.25" customHeight="1" x14ac:dyDescent="0.25">
      <c r="A138" s="35"/>
      <c r="B138" s="34"/>
      <c r="C138" s="33"/>
      <c r="D138" s="33"/>
      <c r="E138" s="33"/>
      <c r="F138" s="33"/>
      <c r="G138" s="33"/>
      <c r="H138" s="33"/>
      <c r="I138" s="38"/>
      <c r="L138" s="31"/>
      <c r="M138" s="31"/>
      <c r="N138" s="31"/>
    </row>
    <row r="139" spans="1:14" s="32" customFormat="1" ht="14.25" customHeight="1" x14ac:dyDescent="0.25">
      <c r="A139" s="35"/>
      <c r="B139" s="34"/>
      <c r="C139" s="33"/>
      <c r="D139" s="33"/>
      <c r="E139" s="33"/>
      <c r="F139" s="33"/>
      <c r="G139" s="33"/>
      <c r="H139" s="33"/>
      <c r="I139" s="38"/>
      <c r="L139" s="31"/>
      <c r="M139" s="31"/>
      <c r="N139" s="31"/>
    </row>
    <row r="140" spans="1:14" s="32" customFormat="1" ht="14.25" customHeight="1" x14ac:dyDescent="0.25">
      <c r="A140" s="35"/>
      <c r="B140" s="34"/>
      <c r="C140" s="33"/>
      <c r="D140" s="33"/>
      <c r="E140" s="33"/>
      <c r="F140" s="33"/>
      <c r="G140" s="33"/>
      <c r="H140" s="33"/>
      <c r="I140" s="38"/>
      <c r="L140" s="31"/>
      <c r="M140" s="31"/>
      <c r="N140" s="31"/>
    </row>
    <row r="141" spans="1:14" s="32" customFormat="1" ht="14.25" customHeight="1" x14ac:dyDescent="0.25">
      <c r="A141" s="35"/>
      <c r="B141" s="34"/>
      <c r="C141" s="33"/>
      <c r="D141" s="33"/>
      <c r="E141" s="33"/>
      <c r="F141" s="33"/>
      <c r="G141" s="33"/>
      <c r="H141" s="33"/>
      <c r="I141" s="38"/>
      <c r="L141" s="31"/>
      <c r="M141" s="31"/>
      <c r="N141" s="31"/>
    </row>
    <row r="142" spans="1:14" s="32" customFormat="1" ht="14.25" customHeight="1" x14ac:dyDescent="0.25">
      <c r="A142" s="35"/>
      <c r="B142" s="34"/>
      <c r="C142" s="33"/>
      <c r="D142" s="33"/>
      <c r="E142" s="33"/>
      <c r="F142" s="33"/>
      <c r="G142" s="33"/>
      <c r="H142" s="33"/>
      <c r="I142" s="38"/>
      <c r="L142" s="31"/>
      <c r="M142" s="31"/>
      <c r="N142" s="31"/>
    </row>
    <row r="143" spans="1:14" s="32" customFormat="1" ht="14.25" customHeight="1" x14ac:dyDescent="0.25">
      <c r="A143" s="35"/>
      <c r="B143" s="34"/>
      <c r="C143" s="33"/>
      <c r="D143" s="33"/>
      <c r="E143" s="33"/>
      <c r="F143" s="33"/>
      <c r="G143" s="33"/>
      <c r="H143" s="33"/>
      <c r="I143" s="38"/>
      <c r="L143" s="31"/>
      <c r="M143" s="31"/>
      <c r="N143" s="31"/>
    </row>
    <row r="144" spans="1:14" s="32" customFormat="1" ht="14.25" customHeight="1" x14ac:dyDescent="0.25">
      <c r="A144" s="35"/>
      <c r="B144" s="34"/>
      <c r="C144" s="33"/>
      <c r="D144" s="33"/>
      <c r="E144" s="33"/>
      <c r="F144" s="33"/>
      <c r="G144" s="33"/>
      <c r="H144" s="33"/>
      <c r="I144" s="38"/>
      <c r="L144" s="31"/>
      <c r="M144" s="31"/>
      <c r="N144" s="31"/>
    </row>
    <row r="145" spans="1:14" s="32" customFormat="1" ht="14.25" customHeight="1" x14ac:dyDescent="0.25">
      <c r="A145" s="35"/>
      <c r="B145" s="34"/>
      <c r="C145" s="33"/>
      <c r="D145" s="33"/>
      <c r="E145" s="33"/>
      <c r="F145" s="33"/>
      <c r="G145" s="33"/>
      <c r="H145" s="33"/>
      <c r="I145" s="38"/>
      <c r="L145" s="31"/>
      <c r="M145" s="31"/>
      <c r="N145" s="31"/>
    </row>
    <row r="146" spans="1:14" s="32" customFormat="1" ht="14.25" customHeight="1" x14ac:dyDescent="0.25">
      <c r="A146" s="35"/>
      <c r="B146" s="34"/>
      <c r="C146" s="33"/>
      <c r="D146" s="33"/>
      <c r="E146" s="33"/>
      <c r="F146" s="33"/>
      <c r="G146" s="33"/>
      <c r="H146" s="33"/>
      <c r="I146" s="38"/>
      <c r="L146" s="31"/>
      <c r="M146" s="31"/>
      <c r="N146" s="31"/>
    </row>
    <row r="147" spans="1:14" s="32" customFormat="1" ht="14.25" customHeight="1" x14ac:dyDescent="0.25">
      <c r="A147" s="35"/>
      <c r="B147" s="34"/>
      <c r="C147" s="33"/>
      <c r="D147" s="33"/>
      <c r="E147" s="33"/>
      <c r="F147" s="33"/>
      <c r="G147" s="33"/>
      <c r="H147" s="33"/>
      <c r="I147" s="38"/>
      <c r="L147" s="31"/>
      <c r="M147" s="31"/>
      <c r="N147" s="31"/>
    </row>
    <row r="148" spans="1:14" s="32" customFormat="1" ht="14.25" customHeight="1" x14ac:dyDescent="0.25">
      <c r="A148" s="35"/>
      <c r="B148" s="34"/>
      <c r="C148" s="33"/>
      <c r="D148" s="33"/>
      <c r="E148" s="33"/>
      <c r="F148" s="33"/>
      <c r="G148" s="33"/>
      <c r="H148" s="33"/>
      <c r="I148" s="38"/>
      <c r="L148" s="31"/>
      <c r="M148" s="31"/>
      <c r="N148" s="31"/>
    </row>
    <row r="149" spans="1:14" s="32" customFormat="1" ht="14.25" customHeight="1" x14ac:dyDescent="0.25">
      <c r="A149" s="35"/>
      <c r="B149" s="34"/>
      <c r="C149" s="33"/>
      <c r="D149" s="33"/>
      <c r="E149" s="33"/>
      <c r="F149" s="33"/>
      <c r="G149" s="33"/>
      <c r="H149" s="33"/>
      <c r="I149" s="38"/>
      <c r="L149" s="31"/>
      <c r="M149" s="31"/>
      <c r="N149" s="31"/>
    </row>
    <row r="150" spans="1:14" s="32" customFormat="1" ht="14.25" customHeight="1" x14ac:dyDescent="0.25">
      <c r="A150" s="35"/>
      <c r="B150" s="34"/>
      <c r="C150" s="33"/>
      <c r="D150" s="33"/>
      <c r="E150" s="33"/>
      <c r="F150" s="33"/>
      <c r="G150" s="33"/>
      <c r="H150" s="33"/>
      <c r="I150" s="38"/>
      <c r="L150" s="31"/>
      <c r="M150" s="31"/>
      <c r="N150" s="31"/>
    </row>
    <row r="151" spans="1:14" s="32" customFormat="1" ht="14.25" customHeight="1" x14ac:dyDescent="0.25">
      <c r="A151" s="35"/>
      <c r="B151" s="34"/>
      <c r="C151" s="33"/>
      <c r="D151" s="33"/>
      <c r="E151" s="33"/>
      <c r="F151" s="33"/>
      <c r="G151" s="33"/>
      <c r="H151" s="33"/>
      <c r="I151" s="38"/>
      <c r="L151" s="31"/>
      <c r="M151" s="31"/>
      <c r="N151" s="31"/>
    </row>
    <row r="152" spans="1:14" s="32" customFormat="1" ht="14.25" customHeight="1" x14ac:dyDescent="0.25">
      <c r="A152" s="35"/>
      <c r="B152" s="34"/>
      <c r="C152" s="33"/>
      <c r="D152" s="33"/>
      <c r="E152" s="33"/>
      <c r="F152" s="33"/>
      <c r="G152" s="33"/>
      <c r="H152" s="33"/>
      <c r="I152" s="38"/>
      <c r="L152" s="31"/>
      <c r="M152" s="31"/>
      <c r="N152" s="31"/>
    </row>
    <row r="153" spans="1:14" s="32" customFormat="1" ht="14.25" customHeight="1" x14ac:dyDescent="0.25">
      <c r="A153" s="35"/>
      <c r="B153" s="34"/>
      <c r="C153" s="33"/>
      <c r="D153" s="33"/>
      <c r="E153" s="33"/>
      <c r="F153" s="33"/>
      <c r="G153" s="33"/>
      <c r="H153" s="33"/>
      <c r="I153" s="38"/>
      <c r="L153" s="31"/>
      <c r="M153" s="31"/>
      <c r="N153" s="31"/>
    </row>
    <row r="154" spans="1:14" s="32" customFormat="1" ht="14.25" customHeight="1" x14ac:dyDescent="0.25">
      <c r="A154" s="35"/>
      <c r="B154" s="34"/>
      <c r="C154" s="33"/>
      <c r="D154" s="33"/>
      <c r="E154" s="33"/>
      <c r="F154" s="33"/>
      <c r="G154" s="33"/>
      <c r="H154" s="33"/>
      <c r="I154" s="38"/>
      <c r="L154" s="31"/>
      <c r="M154" s="31"/>
      <c r="N154" s="31"/>
    </row>
    <row r="155" spans="1:14" s="32" customFormat="1" ht="14.25" customHeight="1" x14ac:dyDescent="0.25">
      <c r="A155" s="35"/>
      <c r="B155" s="34"/>
      <c r="C155" s="33"/>
      <c r="D155" s="33"/>
      <c r="E155" s="33"/>
      <c r="F155" s="33"/>
      <c r="G155" s="33"/>
      <c r="H155" s="33"/>
      <c r="I155" s="38"/>
      <c r="L155" s="31"/>
      <c r="M155" s="31"/>
      <c r="N155" s="31"/>
    </row>
    <row r="156" spans="1:14" s="32" customFormat="1" ht="14.25" customHeight="1" x14ac:dyDescent="0.25">
      <c r="A156" s="35"/>
      <c r="B156" s="34"/>
      <c r="C156" s="33"/>
      <c r="D156" s="33"/>
      <c r="E156" s="33"/>
      <c r="F156" s="33"/>
      <c r="G156" s="33"/>
      <c r="H156" s="33"/>
      <c r="I156" s="38"/>
      <c r="L156" s="31"/>
      <c r="M156" s="31"/>
      <c r="N156" s="31"/>
    </row>
    <row r="157" spans="1:14" s="32" customFormat="1" ht="14.25" customHeight="1" x14ac:dyDescent="0.25">
      <c r="A157" s="35"/>
      <c r="B157" s="34"/>
      <c r="C157" s="33"/>
      <c r="D157" s="33"/>
      <c r="E157" s="33"/>
      <c r="F157" s="33"/>
      <c r="G157" s="33"/>
      <c r="H157" s="33"/>
      <c r="I157" s="38"/>
      <c r="L157" s="31"/>
      <c r="M157" s="31"/>
      <c r="N157" s="31"/>
    </row>
    <row r="158" spans="1:14" s="32" customFormat="1" ht="14.25" customHeight="1" x14ac:dyDescent="0.25">
      <c r="A158" s="35"/>
      <c r="B158" s="34"/>
      <c r="C158" s="33"/>
      <c r="D158" s="33"/>
      <c r="E158" s="33"/>
      <c r="F158" s="33"/>
      <c r="G158" s="33"/>
      <c r="H158" s="33"/>
      <c r="I158" s="38"/>
      <c r="L158" s="31"/>
      <c r="M158" s="31"/>
      <c r="N158" s="31"/>
    </row>
    <row r="159" spans="1:14" s="32" customFormat="1" ht="14.25" customHeight="1" x14ac:dyDescent="0.25">
      <c r="A159" s="35"/>
      <c r="B159" s="34"/>
      <c r="C159" s="33"/>
      <c r="D159" s="33"/>
      <c r="E159" s="33"/>
      <c r="F159" s="33"/>
      <c r="G159" s="33"/>
      <c r="H159" s="33"/>
      <c r="I159" s="38"/>
      <c r="L159" s="31"/>
      <c r="M159" s="31"/>
      <c r="N159" s="31"/>
    </row>
    <row r="160" spans="1:14" s="32" customFormat="1" ht="14.25" customHeight="1" x14ac:dyDescent="0.25">
      <c r="A160" s="35"/>
      <c r="B160" s="34"/>
      <c r="C160" s="33"/>
      <c r="D160" s="33"/>
      <c r="E160" s="33"/>
      <c r="F160" s="33"/>
      <c r="G160" s="33"/>
      <c r="H160" s="33"/>
      <c r="I160" s="38"/>
      <c r="L160" s="31"/>
      <c r="M160" s="31"/>
      <c r="N160" s="31"/>
    </row>
    <row r="161" spans="1:14" s="32" customFormat="1" ht="14.25" customHeight="1" x14ac:dyDescent="0.25">
      <c r="A161" s="35"/>
      <c r="B161" s="34"/>
      <c r="C161" s="33"/>
      <c r="D161" s="33"/>
      <c r="E161" s="33"/>
      <c r="F161" s="33"/>
      <c r="G161" s="33"/>
      <c r="H161" s="33"/>
      <c r="I161" s="38"/>
      <c r="L161" s="31"/>
      <c r="M161" s="31"/>
      <c r="N161" s="31"/>
    </row>
    <row r="162" spans="1:14" s="32" customFormat="1" ht="14.25" customHeight="1" x14ac:dyDescent="0.25">
      <c r="A162" s="35"/>
      <c r="B162" s="34"/>
      <c r="C162" s="33"/>
      <c r="D162" s="33"/>
      <c r="E162" s="33"/>
      <c r="F162" s="33"/>
      <c r="G162" s="33"/>
      <c r="H162" s="33"/>
      <c r="I162" s="38"/>
      <c r="L162" s="31"/>
      <c r="M162" s="31"/>
      <c r="N162" s="31"/>
    </row>
    <row r="163" spans="1:14" s="32" customFormat="1" ht="14.25" customHeight="1" x14ac:dyDescent="0.25">
      <c r="A163" s="35"/>
      <c r="B163" s="34"/>
      <c r="C163" s="33"/>
      <c r="D163" s="33"/>
      <c r="E163" s="33"/>
      <c r="F163" s="33"/>
      <c r="G163" s="33"/>
      <c r="H163" s="33"/>
      <c r="I163" s="38"/>
      <c r="L163" s="31"/>
      <c r="M163" s="31"/>
      <c r="N163" s="31"/>
    </row>
    <row r="164" spans="1:14" s="32" customFormat="1" ht="14.25" customHeight="1" x14ac:dyDescent="0.25">
      <c r="A164" s="35"/>
      <c r="B164" s="34"/>
      <c r="C164" s="33"/>
      <c r="D164" s="33"/>
      <c r="E164" s="33"/>
      <c r="F164" s="33"/>
      <c r="G164" s="33"/>
      <c r="H164" s="33"/>
      <c r="I164" s="38"/>
      <c r="L164" s="31"/>
      <c r="M164" s="31"/>
      <c r="N164" s="31"/>
    </row>
    <row r="165" spans="1:14" s="32" customFormat="1" ht="14.25" customHeight="1" x14ac:dyDescent="0.25">
      <c r="A165" s="35"/>
      <c r="B165" s="34"/>
      <c r="C165" s="33"/>
      <c r="D165" s="33"/>
      <c r="E165" s="33"/>
      <c r="F165" s="33"/>
      <c r="G165" s="33"/>
      <c r="H165" s="33"/>
      <c r="I165" s="38"/>
      <c r="L165" s="31"/>
      <c r="M165" s="31"/>
      <c r="N165" s="31"/>
    </row>
    <row r="166" spans="1:14" s="32" customFormat="1" ht="14.25" customHeight="1" x14ac:dyDescent="0.25">
      <c r="A166" s="35"/>
      <c r="B166" s="34"/>
      <c r="C166" s="33"/>
      <c r="D166" s="33"/>
      <c r="E166" s="33"/>
      <c r="F166" s="33"/>
      <c r="G166" s="33"/>
      <c r="H166" s="33"/>
      <c r="I166" s="38"/>
      <c r="L166" s="31"/>
      <c r="M166" s="31"/>
      <c r="N166" s="31"/>
    </row>
    <row r="167" spans="1:14" s="32" customFormat="1" ht="14.25" customHeight="1" x14ac:dyDescent="0.25">
      <c r="A167" s="35"/>
      <c r="B167" s="34"/>
      <c r="C167" s="33"/>
      <c r="D167" s="33"/>
      <c r="E167" s="33"/>
      <c r="F167" s="33"/>
      <c r="G167" s="33"/>
      <c r="H167" s="33"/>
      <c r="I167" s="38"/>
      <c r="L167" s="31"/>
      <c r="M167" s="31"/>
      <c r="N167" s="31"/>
    </row>
    <row r="168" spans="1:14" s="32" customFormat="1" ht="14.25" customHeight="1" x14ac:dyDescent="0.25">
      <c r="A168" s="35"/>
      <c r="B168" s="34"/>
      <c r="C168" s="33"/>
      <c r="D168" s="33"/>
      <c r="E168" s="33"/>
      <c r="F168" s="33"/>
      <c r="G168" s="33"/>
      <c r="H168" s="33"/>
      <c r="I168" s="38"/>
      <c r="L168" s="31"/>
      <c r="M168" s="31"/>
      <c r="N168" s="31"/>
    </row>
    <row r="169" spans="1:14" s="32" customFormat="1" ht="14.25" customHeight="1" x14ac:dyDescent="0.25">
      <c r="A169" s="35"/>
      <c r="B169" s="34"/>
      <c r="C169" s="33"/>
      <c r="D169" s="33"/>
      <c r="E169" s="33"/>
      <c r="F169" s="33"/>
      <c r="G169" s="33"/>
      <c r="H169" s="33"/>
      <c r="I169" s="38"/>
      <c r="L169" s="31"/>
      <c r="M169" s="31"/>
      <c r="N169" s="31"/>
    </row>
    <row r="170" spans="1:14" s="32" customFormat="1" ht="14.25" customHeight="1" x14ac:dyDescent="0.25">
      <c r="A170" s="35"/>
      <c r="B170" s="34"/>
      <c r="C170" s="33"/>
      <c r="D170" s="33"/>
      <c r="E170" s="33"/>
      <c r="F170" s="33"/>
      <c r="G170" s="33"/>
      <c r="H170" s="33"/>
      <c r="I170" s="38"/>
      <c r="L170" s="31"/>
      <c r="M170" s="31"/>
      <c r="N170" s="31"/>
    </row>
    <row r="171" spans="1:14" s="32" customFormat="1" ht="14.25" customHeight="1" x14ac:dyDescent="0.25">
      <c r="A171" s="35"/>
      <c r="B171" s="34"/>
      <c r="C171" s="33"/>
      <c r="D171" s="33"/>
      <c r="E171" s="33"/>
      <c r="F171" s="33"/>
      <c r="G171" s="33"/>
      <c r="H171" s="33"/>
      <c r="I171" s="38"/>
      <c r="L171" s="31"/>
      <c r="M171" s="31"/>
      <c r="N171" s="31"/>
    </row>
    <row r="172" spans="1:14" s="32" customFormat="1" ht="14.25" customHeight="1" x14ac:dyDescent="0.25">
      <c r="A172" s="35"/>
      <c r="B172" s="34"/>
      <c r="C172" s="33"/>
      <c r="D172" s="33"/>
      <c r="E172" s="33"/>
      <c r="F172" s="33"/>
      <c r="G172" s="33"/>
      <c r="H172" s="33"/>
      <c r="I172" s="38"/>
      <c r="L172" s="31"/>
      <c r="M172" s="31"/>
      <c r="N172" s="31"/>
    </row>
    <row r="173" spans="1:14" s="32" customFormat="1" ht="14.25" customHeight="1" x14ac:dyDescent="0.25">
      <c r="A173" s="35"/>
      <c r="B173" s="34"/>
      <c r="C173" s="33"/>
      <c r="D173" s="33"/>
      <c r="E173" s="33"/>
      <c r="F173" s="33"/>
      <c r="G173" s="33"/>
      <c r="H173" s="33"/>
      <c r="I173" s="38"/>
      <c r="L173" s="31"/>
      <c r="M173" s="31"/>
      <c r="N173" s="31"/>
    </row>
    <row r="174" spans="1:14" s="32" customFormat="1" ht="14.25" customHeight="1" x14ac:dyDescent="0.25">
      <c r="A174" s="35"/>
      <c r="B174" s="34"/>
      <c r="C174" s="33"/>
      <c r="D174" s="33"/>
      <c r="E174" s="33"/>
      <c r="F174" s="33"/>
      <c r="G174" s="33"/>
      <c r="H174" s="33"/>
      <c r="I174" s="38"/>
      <c r="L174" s="31"/>
      <c r="M174" s="31"/>
      <c r="N174" s="31"/>
    </row>
    <row r="175" spans="1:14" s="32" customFormat="1" ht="14.25" customHeight="1" x14ac:dyDescent="0.25">
      <c r="A175" s="35"/>
      <c r="B175" s="34"/>
      <c r="C175" s="33"/>
      <c r="D175" s="33"/>
      <c r="E175" s="33"/>
      <c r="F175" s="33"/>
      <c r="G175" s="33"/>
      <c r="H175" s="33"/>
      <c r="I175" s="38"/>
      <c r="L175" s="31"/>
      <c r="M175" s="31"/>
      <c r="N175" s="31"/>
    </row>
    <row r="176" spans="1:14" s="32" customFormat="1" ht="14.25" customHeight="1" x14ac:dyDescent="0.25">
      <c r="A176" s="35"/>
      <c r="B176" s="34"/>
      <c r="C176" s="33"/>
      <c r="D176" s="33"/>
      <c r="E176" s="33"/>
      <c r="F176" s="33"/>
      <c r="G176" s="33"/>
      <c r="H176" s="33"/>
      <c r="I176" s="38"/>
      <c r="L176" s="31"/>
      <c r="M176" s="31"/>
      <c r="N176" s="31"/>
    </row>
    <row r="177" spans="1:14" s="32" customFormat="1" ht="14.25" customHeight="1" x14ac:dyDescent="0.25">
      <c r="A177" s="35"/>
      <c r="B177" s="34"/>
      <c r="C177" s="33"/>
      <c r="D177" s="33"/>
      <c r="E177" s="33"/>
      <c r="F177" s="33"/>
      <c r="G177" s="33"/>
      <c r="H177" s="33"/>
      <c r="I177" s="38"/>
      <c r="L177" s="31"/>
      <c r="M177" s="31"/>
      <c r="N177" s="31"/>
    </row>
    <row r="178" spans="1:14" s="32" customFormat="1" ht="14.25" customHeight="1" x14ac:dyDescent="0.25">
      <c r="A178" s="35"/>
      <c r="B178" s="34"/>
      <c r="C178" s="33"/>
      <c r="D178" s="33"/>
      <c r="E178" s="33"/>
      <c r="F178" s="33"/>
      <c r="G178" s="33"/>
      <c r="H178" s="33"/>
      <c r="I178" s="38"/>
      <c r="L178" s="31"/>
      <c r="M178" s="31"/>
      <c r="N178" s="31"/>
    </row>
    <row r="179" spans="1:14" s="32" customFormat="1" ht="14.25" customHeight="1" x14ac:dyDescent="0.25">
      <c r="A179" s="35"/>
      <c r="B179" s="34"/>
      <c r="C179" s="33"/>
      <c r="D179" s="33"/>
      <c r="E179" s="33"/>
      <c r="F179" s="33"/>
      <c r="G179" s="33"/>
      <c r="H179" s="33"/>
      <c r="I179" s="38"/>
      <c r="L179" s="31"/>
      <c r="M179" s="31"/>
      <c r="N179" s="31"/>
    </row>
    <row r="180" spans="1:14" s="32" customFormat="1" ht="14.25" customHeight="1" x14ac:dyDescent="0.25">
      <c r="A180" s="35"/>
      <c r="B180" s="34"/>
      <c r="C180" s="33"/>
      <c r="D180" s="33"/>
      <c r="E180" s="33"/>
      <c r="F180" s="33"/>
      <c r="G180" s="33"/>
      <c r="H180" s="33"/>
      <c r="I180" s="38"/>
      <c r="L180" s="31"/>
      <c r="M180" s="31"/>
      <c r="N180" s="31"/>
    </row>
    <row r="181" spans="1:14" s="32" customFormat="1" ht="14.25" customHeight="1" x14ac:dyDescent="0.25">
      <c r="A181" s="35"/>
      <c r="B181" s="34"/>
      <c r="C181" s="33"/>
      <c r="D181" s="33"/>
      <c r="E181" s="33"/>
      <c r="F181" s="33"/>
      <c r="G181" s="33"/>
      <c r="H181" s="33"/>
      <c r="I181" s="38"/>
      <c r="L181" s="31"/>
      <c r="M181" s="31"/>
      <c r="N181" s="31"/>
    </row>
    <row r="182" spans="1:14" s="32" customFormat="1" ht="14.25" customHeight="1" x14ac:dyDescent="0.25">
      <c r="A182" s="35"/>
      <c r="B182" s="34"/>
      <c r="C182" s="33"/>
      <c r="D182" s="33"/>
      <c r="E182" s="33"/>
      <c r="F182" s="33"/>
      <c r="G182" s="33"/>
      <c r="H182" s="33"/>
      <c r="I182" s="38"/>
      <c r="L182" s="31"/>
      <c r="M182" s="31"/>
      <c r="N182" s="31"/>
    </row>
    <row r="183" spans="1:14" s="32" customFormat="1" ht="14.25" customHeight="1" x14ac:dyDescent="0.25">
      <c r="A183" s="35"/>
      <c r="B183" s="34"/>
      <c r="C183" s="33"/>
      <c r="D183" s="33"/>
      <c r="E183" s="33"/>
      <c r="F183" s="33"/>
      <c r="G183" s="33"/>
      <c r="H183" s="33"/>
      <c r="I183" s="38"/>
      <c r="L183" s="31"/>
      <c r="M183" s="31"/>
      <c r="N183" s="31"/>
    </row>
    <row r="184" spans="1:14" s="32" customFormat="1" ht="14.25" customHeight="1" x14ac:dyDescent="0.25">
      <c r="A184" s="35"/>
      <c r="B184" s="34"/>
      <c r="C184" s="33"/>
      <c r="D184" s="33"/>
      <c r="E184" s="33"/>
      <c r="F184" s="33"/>
      <c r="G184" s="33"/>
      <c r="H184" s="33"/>
      <c r="I184" s="38"/>
      <c r="L184" s="31"/>
      <c r="M184" s="31"/>
      <c r="N184" s="31"/>
    </row>
    <row r="185" spans="1:14" s="32" customFormat="1" ht="14.25" customHeight="1" x14ac:dyDescent="0.25">
      <c r="A185" s="35"/>
      <c r="B185" s="34"/>
      <c r="C185" s="33"/>
      <c r="D185" s="33"/>
      <c r="E185" s="33"/>
      <c r="F185" s="33"/>
      <c r="G185" s="33"/>
      <c r="H185" s="33"/>
      <c r="I185" s="38"/>
      <c r="L185" s="31"/>
      <c r="M185" s="31"/>
      <c r="N185" s="31"/>
    </row>
    <row r="186" spans="1:14" s="32" customFormat="1" ht="14.25" customHeight="1" x14ac:dyDescent="0.25">
      <c r="A186" s="35"/>
      <c r="B186" s="34"/>
      <c r="C186" s="33"/>
      <c r="D186" s="33"/>
      <c r="E186" s="33"/>
      <c r="F186" s="33"/>
      <c r="G186" s="33"/>
      <c r="H186" s="33"/>
      <c r="I186" s="38"/>
      <c r="L186" s="31"/>
      <c r="M186" s="31"/>
      <c r="N186" s="31"/>
    </row>
    <row r="187" spans="1:14" s="32" customFormat="1" ht="14.25" customHeight="1" x14ac:dyDescent="0.25">
      <c r="A187" s="35"/>
      <c r="B187" s="34"/>
      <c r="C187" s="33"/>
      <c r="D187" s="33"/>
      <c r="E187" s="33"/>
      <c r="F187" s="33"/>
      <c r="G187" s="33"/>
      <c r="H187" s="33"/>
      <c r="I187" s="38"/>
      <c r="L187" s="31"/>
      <c r="M187" s="31"/>
      <c r="N187" s="31"/>
    </row>
    <row r="188" spans="1:14" s="32" customFormat="1" ht="14.25" customHeight="1" x14ac:dyDescent="0.25">
      <c r="A188" s="35"/>
      <c r="B188" s="34"/>
      <c r="C188" s="33"/>
      <c r="D188" s="33"/>
      <c r="E188" s="33"/>
      <c r="F188" s="33"/>
      <c r="G188" s="33"/>
      <c r="H188" s="33"/>
      <c r="I188" s="38"/>
      <c r="L188" s="31"/>
      <c r="M188" s="31"/>
      <c r="N188" s="31"/>
    </row>
    <row r="189" spans="1:14" s="32" customFormat="1" ht="14.25" customHeight="1" x14ac:dyDescent="0.25">
      <c r="A189" s="35"/>
      <c r="B189" s="34"/>
      <c r="C189" s="33"/>
      <c r="D189" s="33"/>
      <c r="E189" s="33"/>
      <c r="F189" s="33"/>
      <c r="G189" s="33"/>
      <c r="H189" s="33"/>
      <c r="I189" s="38"/>
      <c r="L189" s="31"/>
      <c r="M189" s="31"/>
      <c r="N189" s="31"/>
    </row>
    <row r="190" spans="1:14" s="32" customFormat="1" ht="14.25" customHeight="1" x14ac:dyDescent="0.25">
      <c r="A190" s="35"/>
      <c r="B190" s="34"/>
      <c r="C190" s="33"/>
      <c r="D190" s="33"/>
      <c r="E190" s="33"/>
      <c r="F190" s="33"/>
      <c r="G190" s="33"/>
      <c r="H190" s="33"/>
      <c r="I190" s="38"/>
      <c r="L190" s="31"/>
      <c r="M190" s="31"/>
      <c r="N190" s="31"/>
    </row>
    <row r="191" spans="1:14" s="32" customFormat="1" ht="14.25" customHeight="1" x14ac:dyDescent="0.25">
      <c r="A191" s="35"/>
      <c r="B191" s="34"/>
      <c r="C191" s="33"/>
      <c r="D191" s="33"/>
      <c r="E191" s="33"/>
      <c r="F191" s="33"/>
      <c r="G191" s="33"/>
      <c r="H191" s="33"/>
      <c r="I191" s="38"/>
      <c r="L191" s="31"/>
      <c r="M191" s="31"/>
      <c r="N191" s="31"/>
    </row>
    <row r="192" spans="1:14" s="32" customFormat="1" ht="14.25" customHeight="1" x14ac:dyDescent="0.25">
      <c r="A192" s="35"/>
      <c r="B192" s="34"/>
      <c r="C192" s="33"/>
      <c r="D192" s="33"/>
      <c r="E192" s="33"/>
      <c r="F192" s="33"/>
      <c r="G192" s="33"/>
      <c r="H192" s="33"/>
      <c r="I192" s="38"/>
      <c r="L192" s="31"/>
      <c r="M192" s="31"/>
      <c r="N192" s="31"/>
    </row>
    <row r="193" spans="1:14" s="32" customFormat="1" ht="14.25" customHeight="1" x14ac:dyDescent="0.25">
      <c r="A193" s="35"/>
      <c r="B193" s="34"/>
      <c r="C193" s="33"/>
      <c r="D193" s="33"/>
      <c r="E193" s="33"/>
      <c r="F193" s="33"/>
      <c r="G193" s="33"/>
      <c r="H193" s="33"/>
      <c r="I193" s="38"/>
      <c r="L193" s="31"/>
      <c r="M193" s="31"/>
      <c r="N193" s="31"/>
    </row>
    <row r="194" spans="1:14" s="32" customFormat="1" ht="14.25" customHeight="1" x14ac:dyDescent="0.25">
      <c r="A194" s="35"/>
      <c r="B194" s="34"/>
      <c r="C194" s="33"/>
      <c r="D194" s="33"/>
      <c r="E194" s="33"/>
      <c r="F194" s="33"/>
      <c r="G194" s="33"/>
      <c r="H194" s="33"/>
      <c r="I194" s="38"/>
      <c r="L194" s="31"/>
      <c r="M194" s="31"/>
      <c r="N194" s="31"/>
    </row>
    <row r="195" spans="1:14" s="32" customFormat="1" ht="14.25" customHeight="1" x14ac:dyDescent="0.25">
      <c r="A195" s="35"/>
      <c r="B195" s="34"/>
      <c r="C195" s="33"/>
      <c r="D195" s="33"/>
      <c r="E195" s="33"/>
      <c r="F195" s="33"/>
      <c r="G195" s="33"/>
      <c r="H195" s="33"/>
      <c r="I195" s="38"/>
      <c r="L195" s="31"/>
      <c r="M195" s="31"/>
      <c r="N195" s="31"/>
    </row>
    <row r="196" spans="1:14" s="32" customFormat="1" ht="14.25" customHeight="1" x14ac:dyDescent="0.25">
      <c r="A196" s="35"/>
      <c r="B196" s="34"/>
      <c r="C196" s="33"/>
      <c r="D196" s="33"/>
      <c r="E196" s="33"/>
      <c r="F196" s="33"/>
      <c r="G196" s="33"/>
      <c r="H196" s="33"/>
      <c r="I196" s="38"/>
      <c r="L196" s="31"/>
      <c r="M196" s="31"/>
      <c r="N196" s="31"/>
    </row>
    <row r="197" spans="1:14" s="32" customFormat="1" ht="14.25" customHeight="1" x14ac:dyDescent="0.25">
      <c r="A197" s="35"/>
      <c r="B197" s="34"/>
      <c r="C197" s="33"/>
      <c r="D197" s="33"/>
      <c r="E197" s="33"/>
      <c r="F197" s="33"/>
      <c r="G197" s="33"/>
      <c r="H197" s="33"/>
      <c r="I197" s="38"/>
      <c r="L197" s="31"/>
      <c r="M197" s="31"/>
      <c r="N197" s="31"/>
    </row>
    <row r="198" spans="1:14" s="32" customFormat="1" ht="14.25" customHeight="1" x14ac:dyDescent="0.25">
      <c r="A198" s="35"/>
      <c r="B198" s="34"/>
      <c r="C198" s="33"/>
      <c r="D198" s="33"/>
      <c r="E198" s="33"/>
      <c r="F198" s="33"/>
      <c r="G198" s="33"/>
      <c r="H198" s="33"/>
      <c r="I198" s="38"/>
      <c r="L198" s="31"/>
      <c r="M198" s="31"/>
      <c r="N198" s="31"/>
    </row>
    <row r="199" spans="1:14" s="32" customFormat="1" ht="14.25" customHeight="1" x14ac:dyDescent="0.25">
      <c r="A199" s="35"/>
      <c r="B199" s="34"/>
      <c r="C199" s="33"/>
      <c r="D199" s="33"/>
      <c r="E199" s="33"/>
      <c r="F199" s="33"/>
      <c r="G199" s="33"/>
      <c r="H199" s="33"/>
      <c r="I199" s="38"/>
      <c r="L199" s="31"/>
      <c r="M199" s="31"/>
      <c r="N199" s="31"/>
    </row>
    <row r="200" spans="1:14" s="32" customFormat="1" ht="14.25" customHeight="1" x14ac:dyDescent="0.25">
      <c r="A200" s="35"/>
      <c r="B200" s="34"/>
      <c r="C200" s="33"/>
      <c r="D200" s="33"/>
      <c r="E200" s="33"/>
      <c r="F200" s="33"/>
      <c r="G200" s="33"/>
      <c r="H200" s="33"/>
      <c r="I200" s="38"/>
      <c r="L200" s="31"/>
      <c r="M200" s="31"/>
      <c r="N200" s="31"/>
    </row>
    <row r="201" spans="1:14" s="32" customFormat="1" ht="14.25" customHeight="1" x14ac:dyDescent="0.25">
      <c r="A201" s="35"/>
      <c r="B201" s="34"/>
      <c r="C201" s="33"/>
      <c r="D201" s="33"/>
      <c r="E201" s="33"/>
      <c r="F201" s="33"/>
      <c r="G201" s="33"/>
      <c r="H201" s="33"/>
      <c r="I201" s="38"/>
      <c r="L201" s="31"/>
      <c r="M201" s="31"/>
      <c r="N201" s="31"/>
    </row>
    <row r="202" spans="1:14" s="32" customFormat="1" ht="14.25" customHeight="1" x14ac:dyDescent="0.25">
      <c r="A202" s="35"/>
      <c r="B202" s="34"/>
      <c r="C202" s="33"/>
      <c r="D202" s="33"/>
      <c r="E202" s="33"/>
      <c r="F202" s="33"/>
      <c r="G202" s="33"/>
      <c r="H202" s="33"/>
      <c r="I202" s="38"/>
      <c r="L202" s="31"/>
      <c r="M202" s="31"/>
      <c r="N202" s="31"/>
    </row>
    <row r="203" spans="1:14" s="32" customFormat="1" ht="14.25" customHeight="1" x14ac:dyDescent="0.25">
      <c r="A203" s="35"/>
      <c r="B203" s="34"/>
      <c r="C203" s="33"/>
      <c r="D203" s="33"/>
      <c r="E203" s="33"/>
      <c r="F203" s="33"/>
      <c r="G203" s="33"/>
      <c r="H203" s="33"/>
      <c r="I203" s="38"/>
      <c r="L203" s="31"/>
      <c r="M203" s="31"/>
      <c r="N203" s="31"/>
    </row>
    <row r="204" spans="1:14" s="32" customFormat="1" ht="14.25" customHeight="1" x14ac:dyDescent="0.25">
      <c r="A204" s="35"/>
      <c r="B204" s="34"/>
      <c r="C204" s="33"/>
      <c r="D204" s="33"/>
      <c r="E204" s="33"/>
      <c r="F204" s="33"/>
      <c r="G204" s="33"/>
      <c r="H204" s="33"/>
      <c r="I204" s="38"/>
      <c r="L204" s="31"/>
      <c r="M204" s="31"/>
      <c r="N204" s="31"/>
    </row>
    <row r="205" spans="1:14" s="32" customFormat="1" ht="14.25" customHeight="1" x14ac:dyDescent="0.25">
      <c r="A205" s="35"/>
      <c r="B205" s="34"/>
      <c r="C205" s="33"/>
      <c r="D205" s="33"/>
      <c r="E205" s="33"/>
      <c r="F205" s="33"/>
      <c r="G205" s="33"/>
      <c r="H205" s="33"/>
      <c r="I205" s="38"/>
      <c r="L205" s="31"/>
      <c r="M205" s="31"/>
      <c r="N205" s="31"/>
    </row>
    <row r="206" spans="1:14" s="32" customFormat="1" ht="14.25" customHeight="1" x14ac:dyDescent="0.25">
      <c r="A206" s="35"/>
      <c r="B206" s="34"/>
      <c r="C206" s="33"/>
      <c r="D206" s="33"/>
      <c r="E206" s="33"/>
      <c r="F206" s="33"/>
      <c r="G206" s="33"/>
      <c r="H206" s="33"/>
      <c r="I206" s="38"/>
      <c r="L206" s="31"/>
      <c r="M206" s="31"/>
      <c r="N206" s="31"/>
    </row>
    <row r="207" spans="1:14" s="32" customFormat="1" ht="14.25" customHeight="1" x14ac:dyDescent="0.25">
      <c r="A207" s="35"/>
      <c r="B207" s="34"/>
      <c r="C207" s="33"/>
      <c r="D207" s="33"/>
      <c r="E207" s="33"/>
      <c r="F207" s="33"/>
      <c r="G207" s="33"/>
      <c r="H207" s="33"/>
      <c r="I207" s="38"/>
      <c r="L207" s="31"/>
      <c r="M207" s="31"/>
      <c r="N207" s="31"/>
    </row>
    <row r="208" spans="1:14" s="32" customFormat="1" ht="14.25" customHeight="1" x14ac:dyDescent="0.25">
      <c r="A208" s="35"/>
      <c r="B208" s="34"/>
      <c r="C208" s="33"/>
      <c r="D208" s="33"/>
      <c r="E208" s="33"/>
      <c r="F208" s="33"/>
      <c r="G208" s="33"/>
      <c r="H208" s="33"/>
      <c r="I208" s="38"/>
      <c r="L208" s="31"/>
      <c r="M208" s="31"/>
      <c r="N208" s="31"/>
    </row>
    <row r="209" spans="1:14" s="32" customFormat="1" ht="14.25" customHeight="1" x14ac:dyDescent="0.25">
      <c r="A209" s="35"/>
      <c r="B209" s="34"/>
      <c r="C209" s="33"/>
      <c r="D209" s="33"/>
      <c r="E209" s="33"/>
      <c r="F209" s="33"/>
      <c r="G209" s="33"/>
      <c r="H209" s="33"/>
      <c r="I209" s="38"/>
      <c r="L209" s="31"/>
      <c r="M209" s="31"/>
      <c r="N209" s="31"/>
    </row>
    <row r="210" spans="1:14" s="32" customFormat="1" ht="14.25" customHeight="1" x14ac:dyDescent="0.25">
      <c r="A210" s="35"/>
      <c r="B210" s="34"/>
      <c r="C210" s="33"/>
      <c r="D210" s="33"/>
      <c r="E210" s="33"/>
      <c r="F210" s="33"/>
      <c r="G210" s="33"/>
      <c r="H210" s="33"/>
      <c r="I210" s="38"/>
      <c r="L210" s="31"/>
      <c r="M210" s="31"/>
      <c r="N210" s="31"/>
    </row>
    <row r="211" spans="1:14" s="32" customFormat="1" ht="14.25" customHeight="1" x14ac:dyDescent="0.25">
      <c r="A211" s="35"/>
      <c r="B211" s="34"/>
      <c r="C211" s="33"/>
      <c r="D211" s="33"/>
      <c r="E211" s="33"/>
      <c r="F211" s="33"/>
      <c r="G211" s="33"/>
      <c r="H211" s="33"/>
      <c r="I211" s="38"/>
      <c r="L211" s="31"/>
      <c r="M211" s="31"/>
      <c r="N211" s="31"/>
    </row>
    <row r="212" spans="1:14" s="32" customFormat="1" ht="14.25" customHeight="1" x14ac:dyDescent="0.25">
      <c r="A212" s="35"/>
      <c r="B212" s="34"/>
      <c r="C212" s="33"/>
      <c r="D212" s="33"/>
      <c r="E212" s="33"/>
      <c r="F212" s="33"/>
      <c r="G212" s="33"/>
      <c r="H212" s="33"/>
      <c r="I212" s="38"/>
      <c r="L212" s="31"/>
      <c r="M212" s="31"/>
      <c r="N212" s="31"/>
    </row>
    <row r="213" spans="1:14" s="32" customFormat="1" ht="14.25" customHeight="1" x14ac:dyDescent="0.25">
      <c r="A213" s="35"/>
      <c r="B213" s="34"/>
      <c r="C213" s="33"/>
      <c r="D213" s="33"/>
      <c r="E213" s="33"/>
      <c r="F213" s="33"/>
      <c r="G213" s="33"/>
      <c r="H213" s="33"/>
      <c r="I213" s="38"/>
      <c r="L213" s="31"/>
      <c r="M213" s="31"/>
      <c r="N213" s="31"/>
    </row>
    <row r="214" spans="1:14" s="32" customFormat="1" ht="14.25" customHeight="1" x14ac:dyDescent="0.25">
      <c r="A214" s="35"/>
      <c r="B214" s="34"/>
      <c r="C214" s="33"/>
      <c r="D214" s="33"/>
      <c r="E214" s="33"/>
      <c r="F214" s="33"/>
      <c r="G214" s="33"/>
      <c r="H214" s="33"/>
      <c r="I214" s="38"/>
      <c r="L214" s="31"/>
      <c r="M214" s="31"/>
      <c r="N214" s="31"/>
    </row>
    <row r="215" spans="1:14" s="32" customFormat="1" ht="14.25" customHeight="1" x14ac:dyDescent="0.25">
      <c r="A215" s="35"/>
      <c r="B215" s="34"/>
      <c r="C215" s="33"/>
      <c r="D215" s="33"/>
      <c r="E215" s="33"/>
      <c r="F215" s="33"/>
      <c r="G215" s="33"/>
      <c r="H215" s="33"/>
      <c r="I215" s="38"/>
      <c r="L215" s="31"/>
      <c r="M215" s="31"/>
      <c r="N215" s="31"/>
    </row>
    <row r="216" spans="1:14" s="32" customFormat="1" ht="14.25" customHeight="1" x14ac:dyDescent="0.25">
      <c r="A216" s="35"/>
      <c r="B216" s="34"/>
      <c r="C216" s="33"/>
      <c r="D216" s="33"/>
      <c r="E216" s="33"/>
      <c r="F216" s="33"/>
      <c r="G216" s="33"/>
      <c r="H216" s="33"/>
      <c r="I216" s="38"/>
      <c r="L216" s="31"/>
      <c r="M216" s="31"/>
      <c r="N216" s="31"/>
    </row>
    <row r="217" spans="1:14" s="32" customFormat="1" ht="14.25" customHeight="1" x14ac:dyDescent="0.25">
      <c r="A217" s="35"/>
      <c r="B217" s="34"/>
      <c r="C217" s="33"/>
      <c r="D217" s="33"/>
      <c r="E217" s="33"/>
      <c r="F217" s="33"/>
      <c r="G217" s="33"/>
      <c r="H217" s="33"/>
      <c r="I217" s="38"/>
      <c r="L217" s="31"/>
      <c r="M217" s="31"/>
      <c r="N217" s="31"/>
    </row>
    <row r="218" spans="1:14" s="32" customFormat="1" ht="14.25" customHeight="1" x14ac:dyDescent="0.25">
      <c r="A218" s="35"/>
      <c r="B218" s="34"/>
      <c r="C218" s="33"/>
      <c r="D218" s="33"/>
      <c r="E218" s="33"/>
      <c r="F218" s="33"/>
      <c r="G218" s="33"/>
      <c r="H218" s="33"/>
      <c r="I218" s="38"/>
      <c r="L218" s="31"/>
      <c r="M218" s="31"/>
      <c r="N218" s="31"/>
    </row>
    <row r="219" spans="1:14" s="32" customFormat="1" ht="14.25" customHeight="1" x14ac:dyDescent="0.25">
      <c r="A219" s="35"/>
      <c r="B219" s="34"/>
      <c r="C219" s="33"/>
      <c r="D219" s="33"/>
      <c r="E219" s="33"/>
      <c r="F219" s="33"/>
      <c r="G219" s="33"/>
      <c r="H219" s="33"/>
      <c r="I219" s="38"/>
      <c r="L219" s="31"/>
      <c r="M219" s="31"/>
      <c r="N219" s="31"/>
    </row>
    <row r="220" spans="1:14" s="32" customFormat="1" ht="14.25" customHeight="1" x14ac:dyDescent="0.25">
      <c r="A220" s="35"/>
      <c r="B220" s="34"/>
      <c r="C220" s="33"/>
      <c r="D220" s="33"/>
      <c r="E220" s="33"/>
      <c r="F220" s="33"/>
      <c r="G220" s="33"/>
      <c r="H220" s="33"/>
      <c r="I220" s="38"/>
      <c r="L220" s="31"/>
      <c r="M220" s="31"/>
      <c r="N220" s="31"/>
    </row>
    <row r="221" spans="1:14" s="32" customFormat="1" ht="14.25" customHeight="1" x14ac:dyDescent="0.25">
      <c r="A221" s="35"/>
      <c r="B221" s="34"/>
      <c r="C221" s="33"/>
      <c r="D221" s="33"/>
      <c r="E221" s="33"/>
      <c r="F221" s="33"/>
      <c r="G221" s="33"/>
      <c r="H221" s="33"/>
      <c r="I221" s="38"/>
      <c r="L221" s="31"/>
      <c r="M221" s="31"/>
      <c r="N221" s="31"/>
    </row>
    <row r="222" spans="1:14" s="32" customFormat="1" ht="14.25" customHeight="1" x14ac:dyDescent="0.25">
      <c r="A222" s="35"/>
      <c r="B222" s="34"/>
      <c r="C222" s="33"/>
      <c r="D222" s="33"/>
      <c r="E222" s="33"/>
      <c r="F222" s="33"/>
      <c r="G222" s="33"/>
      <c r="H222" s="33"/>
      <c r="I222" s="38"/>
      <c r="L222" s="31"/>
      <c r="M222" s="31"/>
      <c r="N222" s="31"/>
    </row>
    <row r="223" spans="1:14" s="32" customFormat="1" ht="14.25" customHeight="1" x14ac:dyDescent="0.25">
      <c r="A223" s="35"/>
      <c r="B223" s="34"/>
      <c r="C223" s="33"/>
      <c r="D223" s="33"/>
      <c r="E223" s="33"/>
      <c r="F223" s="33"/>
      <c r="G223" s="33"/>
      <c r="H223" s="33"/>
      <c r="I223" s="38"/>
      <c r="L223" s="31"/>
      <c r="M223" s="31"/>
      <c r="N223" s="31"/>
    </row>
    <row r="224" spans="1:14" s="32" customFormat="1" ht="14.25" customHeight="1" x14ac:dyDescent="0.25">
      <c r="A224" s="35"/>
      <c r="B224" s="34"/>
      <c r="C224" s="33"/>
      <c r="D224" s="33"/>
      <c r="E224" s="33"/>
      <c r="F224" s="33"/>
      <c r="G224" s="33"/>
      <c r="H224" s="33"/>
      <c r="I224" s="38"/>
      <c r="L224" s="31"/>
      <c r="M224" s="31"/>
      <c r="N224" s="31"/>
    </row>
    <row r="225" spans="1:14" s="32" customFormat="1" ht="14.25" customHeight="1" x14ac:dyDescent="0.25">
      <c r="A225" s="35"/>
      <c r="B225" s="34"/>
      <c r="C225" s="33"/>
      <c r="D225" s="33"/>
      <c r="E225" s="33"/>
      <c r="F225" s="33"/>
      <c r="G225" s="33"/>
      <c r="H225" s="33"/>
      <c r="I225" s="38"/>
      <c r="L225" s="31"/>
      <c r="M225" s="31"/>
      <c r="N225" s="31"/>
    </row>
    <row r="226" spans="1:14" s="32" customFormat="1" ht="14.25" customHeight="1" x14ac:dyDescent="0.25">
      <c r="A226" s="35"/>
      <c r="B226" s="34"/>
      <c r="C226" s="33"/>
      <c r="D226" s="33"/>
      <c r="E226" s="33"/>
      <c r="F226" s="33"/>
      <c r="G226" s="33"/>
      <c r="H226" s="33"/>
      <c r="I226" s="38"/>
      <c r="L226" s="31"/>
      <c r="M226" s="31"/>
      <c r="N226" s="31"/>
    </row>
    <row r="227" spans="1:14" s="32" customFormat="1" ht="14.25" customHeight="1" x14ac:dyDescent="0.25">
      <c r="A227" s="35"/>
      <c r="B227" s="34"/>
      <c r="C227" s="33"/>
      <c r="D227" s="33"/>
      <c r="E227" s="33"/>
      <c r="F227" s="33"/>
      <c r="G227" s="33"/>
      <c r="H227" s="33"/>
      <c r="I227" s="38"/>
      <c r="L227" s="31"/>
      <c r="M227" s="31"/>
      <c r="N227" s="31"/>
    </row>
    <row r="228" spans="1:14" s="32" customFormat="1" ht="14.25" customHeight="1" x14ac:dyDescent="0.25">
      <c r="A228" s="35"/>
      <c r="B228" s="34"/>
      <c r="C228" s="33"/>
      <c r="D228" s="33"/>
      <c r="E228" s="33"/>
      <c r="F228" s="33"/>
      <c r="G228" s="33"/>
      <c r="H228" s="33"/>
      <c r="I228" s="38"/>
      <c r="L228" s="31"/>
      <c r="M228" s="31"/>
      <c r="N228" s="31"/>
    </row>
    <row r="229" spans="1:14" s="32" customFormat="1" ht="14.25" customHeight="1" x14ac:dyDescent="0.25">
      <c r="A229" s="35"/>
      <c r="B229" s="34"/>
      <c r="C229" s="33"/>
      <c r="D229" s="33"/>
      <c r="E229" s="33"/>
      <c r="F229" s="33"/>
      <c r="G229" s="33"/>
      <c r="H229" s="33"/>
      <c r="I229" s="38"/>
      <c r="L229" s="31"/>
      <c r="M229" s="31"/>
      <c r="N229" s="31"/>
    </row>
    <row r="230" spans="1:14" s="32" customFormat="1" ht="14.25" customHeight="1" x14ac:dyDescent="0.25">
      <c r="A230" s="35"/>
      <c r="B230" s="34"/>
      <c r="C230" s="33"/>
      <c r="D230" s="33"/>
      <c r="E230" s="33"/>
      <c r="F230" s="33"/>
      <c r="G230" s="33"/>
      <c r="H230" s="33"/>
      <c r="I230" s="38"/>
      <c r="L230" s="31"/>
      <c r="M230" s="31"/>
      <c r="N230" s="31"/>
    </row>
    <row r="231" spans="1:14" s="32" customFormat="1" ht="14.25" customHeight="1" x14ac:dyDescent="0.25">
      <c r="A231" s="35"/>
      <c r="B231" s="34"/>
      <c r="C231" s="33"/>
      <c r="D231" s="33"/>
      <c r="E231" s="33"/>
      <c r="F231" s="33"/>
      <c r="G231" s="33"/>
      <c r="H231" s="33"/>
      <c r="I231" s="38"/>
      <c r="L231" s="31"/>
      <c r="M231" s="31"/>
      <c r="N231" s="31"/>
    </row>
    <row r="232" spans="1:14" s="32" customFormat="1" ht="14.25" customHeight="1" x14ac:dyDescent="0.25">
      <c r="A232" s="35"/>
      <c r="B232" s="34"/>
      <c r="C232" s="33"/>
      <c r="D232" s="33"/>
      <c r="E232" s="33"/>
      <c r="F232" s="33"/>
      <c r="G232" s="33"/>
      <c r="H232" s="33"/>
      <c r="I232" s="38"/>
      <c r="L232" s="31"/>
      <c r="M232" s="31"/>
      <c r="N232" s="31"/>
    </row>
    <row r="233" spans="1:14" s="32" customFormat="1" ht="14.25" customHeight="1" x14ac:dyDescent="0.25">
      <c r="A233" s="35"/>
      <c r="B233" s="34"/>
      <c r="C233" s="33"/>
      <c r="D233" s="33"/>
      <c r="E233" s="33"/>
      <c r="F233" s="33"/>
      <c r="G233" s="33"/>
      <c r="H233" s="33"/>
      <c r="I233" s="38"/>
      <c r="L233" s="31"/>
      <c r="M233" s="31"/>
      <c r="N233" s="31"/>
    </row>
    <row r="234" spans="1:14" s="32" customFormat="1" ht="14.25" customHeight="1" x14ac:dyDescent="0.25">
      <c r="A234" s="35"/>
      <c r="B234" s="34"/>
      <c r="C234" s="33"/>
      <c r="D234" s="33"/>
      <c r="E234" s="33"/>
      <c r="F234" s="33"/>
      <c r="G234" s="33"/>
      <c r="H234" s="33"/>
      <c r="I234" s="38"/>
      <c r="L234" s="31"/>
      <c r="M234" s="31"/>
      <c r="N234" s="31"/>
    </row>
    <row r="235" spans="1:14" s="32" customFormat="1" ht="14.25" customHeight="1" x14ac:dyDescent="0.25">
      <c r="A235" s="35"/>
      <c r="B235" s="34"/>
      <c r="C235" s="33"/>
      <c r="D235" s="33"/>
      <c r="E235" s="33"/>
      <c r="F235" s="33"/>
      <c r="G235" s="33"/>
      <c r="H235" s="33"/>
      <c r="I235" s="38"/>
      <c r="L235" s="31"/>
      <c r="M235" s="31"/>
      <c r="N235" s="31"/>
    </row>
    <row r="236" spans="1:14" s="32" customFormat="1" ht="14.25" customHeight="1" x14ac:dyDescent="0.25">
      <c r="A236" s="35"/>
      <c r="B236" s="34"/>
      <c r="C236" s="33"/>
      <c r="D236" s="33"/>
      <c r="E236" s="33"/>
      <c r="F236" s="33"/>
      <c r="G236" s="33"/>
      <c r="H236" s="33"/>
      <c r="I236" s="38"/>
      <c r="L236" s="31"/>
      <c r="M236" s="31"/>
      <c r="N236" s="31"/>
    </row>
    <row r="237" spans="1:14" s="32" customFormat="1" ht="14.25" customHeight="1" x14ac:dyDescent="0.25">
      <c r="A237" s="35"/>
      <c r="B237" s="34"/>
      <c r="C237" s="33"/>
      <c r="D237" s="33"/>
      <c r="E237" s="33"/>
      <c r="F237" s="33"/>
      <c r="G237" s="33"/>
      <c r="H237" s="33"/>
      <c r="I237" s="38"/>
      <c r="L237" s="31"/>
      <c r="M237" s="31"/>
      <c r="N237" s="31"/>
    </row>
    <row r="238" spans="1:14" s="32" customFormat="1" ht="14.25" customHeight="1" x14ac:dyDescent="0.25">
      <c r="A238" s="35"/>
      <c r="B238" s="34"/>
      <c r="C238" s="33"/>
      <c r="D238" s="33"/>
      <c r="E238" s="33"/>
      <c r="F238" s="33"/>
      <c r="G238" s="33"/>
      <c r="H238" s="33"/>
      <c r="I238" s="38"/>
      <c r="L238" s="31"/>
      <c r="M238" s="31"/>
      <c r="N238" s="31"/>
    </row>
    <row r="239" spans="1:14" s="32" customFormat="1" ht="14.25" customHeight="1" x14ac:dyDescent="0.25">
      <c r="A239" s="35"/>
      <c r="B239" s="34"/>
      <c r="C239" s="33"/>
      <c r="D239" s="33"/>
      <c r="E239" s="33"/>
      <c r="F239" s="33"/>
      <c r="G239" s="33"/>
      <c r="H239" s="33"/>
      <c r="I239" s="38"/>
      <c r="L239" s="31"/>
      <c r="M239" s="31"/>
      <c r="N239" s="31"/>
    </row>
    <row r="240" spans="1:14" s="32" customFormat="1" ht="14.25" customHeight="1" x14ac:dyDescent="0.25">
      <c r="A240" s="35"/>
      <c r="B240" s="34"/>
      <c r="C240" s="33"/>
      <c r="D240" s="33"/>
      <c r="E240" s="33"/>
      <c r="F240" s="33"/>
      <c r="G240" s="33"/>
      <c r="H240" s="33"/>
      <c r="I240" s="38"/>
      <c r="L240" s="31"/>
      <c r="M240" s="31"/>
      <c r="N240" s="31"/>
    </row>
    <row r="241" spans="1:14" s="32" customFormat="1" ht="14.25" customHeight="1" x14ac:dyDescent="0.25">
      <c r="A241" s="35"/>
      <c r="B241" s="34"/>
      <c r="C241" s="33"/>
      <c r="D241" s="33"/>
      <c r="E241" s="33"/>
      <c r="F241" s="33"/>
      <c r="G241" s="33"/>
      <c r="H241" s="33"/>
      <c r="I241" s="38"/>
      <c r="L241" s="31"/>
      <c r="M241" s="31"/>
      <c r="N241" s="31"/>
    </row>
    <row r="242" spans="1:14" s="32" customFormat="1" ht="14.25" customHeight="1" x14ac:dyDescent="0.25">
      <c r="A242" s="35"/>
      <c r="B242" s="34"/>
      <c r="C242" s="33"/>
      <c r="D242" s="33"/>
      <c r="E242" s="33"/>
      <c r="F242" s="33"/>
      <c r="G242" s="33"/>
      <c r="H242" s="33"/>
      <c r="I242" s="38"/>
      <c r="L242" s="31"/>
      <c r="M242" s="31"/>
      <c r="N242" s="31"/>
    </row>
    <row r="243" spans="1:14" s="32" customFormat="1" ht="14.25" customHeight="1" x14ac:dyDescent="0.25">
      <c r="A243" s="35"/>
      <c r="B243" s="34"/>
      <c r="C243" s="33"/>
      <c r="D243" s="33"/>
      <c r="E243" s="33"/>
      <c r="F243" s="33"/>
      <c r="G243" s="33"/>
      <c r="H243" s="33"/>
      <c r="I243" s="38"/>
      <c r="L243" s="31"/>
      <c r="M243" s="31"/>
      <c r="N243" s="31"/>
    </row>
    <row r="244" spans="1:14" s="32" customFormat="1" ht="14.25" customHeight="1" x14ac:dyDescent="0.25">
      <c r="A244" s="35"/>
      <c r="B244" s="34"/>
      <c r="C244" s="33"/>
      <c r="D244" s="33"/>
      <c r="E244" s="33"/>
      <c r="F244" s="33"/>
      <c r="G244" s="33"/>
      <c r="H244" s="33"/>
      <c r="I244" s="38"/>
      <c r="L244" s="31"/>
      <c r="M244" s="31"/>
      <c r="N244" s="31"/>
    </row>
    <row r="245" spans="1:14" s="32" customFormat="1" ht="14.25" customHeight="1" x14ac:dyDescent="0.25">
      <c r="A245" s="35"/>
      <c r="B245" s="34"/>
      <c r="C245" s="33"/>
      <c r="D245" s="33"/>
      <c r="E245" s="33"/>
      <c r="F245" s="33"/>
      <c r="G245" s="33"/>
      <c r="H245" s="33"/>
      <c r="I245" s="38"/>
      <c r="L245" s="31"/>
      <c r="M245" s="31"/>
      <c r="N245" s="31"/>
    </row>
    <row r="246" spans="1:14" s="32" customFormat="1" ht="14.25" customHeight="1" x14ac:dyDescent="0.25">
      <c r="A246" s="35"/>
      <c r="B246" s="34"/>
      <c r="C246" s="33"/>
      <c r="D246" s="33"/>
      <c r="E246" s="33"/>
      <c r="F246" s="33"/>
      <c r="G246" s="33"/>
      <c r="H246" s="33"/>
      <c r="I246" s="38"/>
      <c r="L246" s="31"/>
      <c r="M246" s="31"/>
      <c r="N246" s="31"/>
    </row>
    <row r="247" spans="1:14" s="32" customFormat="1" ht="14.25" customHeight="1" x14ac:dyDescent="0.25">
      <c r="A247" s="35"/>
      <c r="B247" s="34"/>
      <c r="C247" s="33"/>
      <c r="D247" s="33"/>
      <c r="E247" s="33"/>
      <c r="F247" s="33"/>
      <c r="G247" s="33"/>
      <c r="H247" s="33"/>
      <c r="I247" s="38"/>
      <c r="L247" s="31"/>
      <c r="M247" s="31"/>
      <c r="N247" s="31"/>
    </row>
    <row r="248" spans="1:14" s="32" customFormat="1" ht="14.25" customHeight="1" x14ac:dyDescent="0.25">
      <c r="A248" s="35"/>
      <c r="B248" s="34"/>
      <c r="C248" s="33"/>
      <c r="D248" s="33"/>
      <c r="E248" s="33"/>
      <c r="F248" s="33"/>
      <c r="G248" s="33"/>
      <c r="H248" s="33"/>
      <c r="I248" s="38"/>
      <c r="L248" s="31"/>
      <c r="M248" s="31"/>
      <c r="N248" s="31"/>
    </row>
    <row r="249" spans="1:14" s="32" customFormat="1" ht="14.25" customHeight="1" x14ac:dyDescent="0.25">
      <c r="A249" s="35"/>
      <c r="B249" s="34"/>
      <c r="C249" s="33"/>
      <c r="D249" s="33"/>
      <c r="E249" s="33"/>
      <c r="F249" s="33"/>
      <c r="G249" s="33"/>
      <c r="H249" s="33"/>
      <c r="I249" s="38"/>
      <c r="L249" s="31"/>
      <c r="M249" s="31"/>
      <c r="N249" s="31"/>
    </row>
    <row r="250" spans="1:14" s="32" customFormat="1" ht="14.25" customHeight="1" x14ac:dyDescent="0.25">
      <c r="A250" s="35"/>
      <c r="B250" s="34"/>
      <c r="C250" s="33"/>
      <c r="D250" s="33"/>
      <c r="E250" s="33"/>
      <c r="F250" s="33"/>
      <c r="G250" s="33"/>
      <c r="H250" s="33"/>
      <c r="I250" s="38"/>
      <c r="L250" s="31"/>
      <c r="M250" s="31"/>
      <c r="N250" s="31"/>
    </row>
    <row r="251" spans="1:14" s="32" customFormat="1" ht="14.25" customHeight="1" x14ac:dyDescent="0.25">
      <c r="A251" s="35"/>
      <c r="B251" s="34"/>
      <c r="C251" s="33"/>
      <c r="D251" s="33"/>
      <c r="E251" s="33"/>
      <c r="F251" s="33"/>
      <c r="G251" s="33"/>
      <c r="H251" s="33"/>
      <c r="I251" s="38"/>
      <c r="L251" s="31"/>
      <c r="M251" s="31"/>
      <c r="N251" s="31"/>
    </row>
    <row r="252" spans="1:14" s="32" customFormat="1" ht="14.25" customHeight="1" x14ac:dyDescent="0.25">
      <c r="A252" s="35"/>
      <c r="B252" s="34"/>
      <c r="C252" s="33"/>
      <c r="D252" s="33"/>
      <c r="E252" s="33"/>
      <c r="F252" s="33"/>
      <c r="G252" s="33"/>
      <c r="H252" s="33"/>
      <c r="I252" s="38"/>
      <c r="L252" s="31"/>
      <c r="M252" s="31"/>
      <c r="N252" s="31"/>
    </row>
    <row r="253" spans="1:14" s="32" customFormat="1" ht="14.25" customHeight="1" x14ac:dyDescent="0.25">
      <c r="A253" s="35"/>
      <c r="B253" s="34"/>
      <c r="C253" s="33"/>
      <c r="D253" s="33"/>
      <c r="E253" s="33"/>
      <c r="F253" s="33"/>
      <c r="G253" s="33"/>
      <c r="H253" s="33"/>
      <c r="I253" s="38"/>
      <c r="L253" s="31"/>
      <c r="M253" s="31"/>
      <c r="N253" s="31"/>
    </row>
    <row r="254" spans="1:14" s="32" customFormat="1" ht="14.25" customHeight="1" x14ac:dyDescent="0.25">
      <c r="A254" s="35"/>
      <c r="B254" s="34"/>
      <c r="C254" s="33"/>
      <c r="D254" s="33"/>
      <c r="E254" s="33"/>
      <c r="F254" s="33"/>
      <c r="G254" s="33"/>
      <c r="H254" s="33"/>
      <c r="I254" s="38"/>
      <c r="L254" s="31"/>
      <c r="M254" s="31"/>
      <c r="N254" s="31"/>
    </row>
    <row r="255" spans="1:14" s="32" customFormat="1" ht="14.25" customHeight="1" x14ac:dyDescent="0.25">
      <c r="A255" s="35"/>
      <c r="B255" s="34"/>
      <c r="C255" s="33"/>
      <c r="D255" s="33"/>
      <c r="E255" s="33"/>
      <c r="F255" s="33"/>
      <c r="G255" s="33"/>
      <c r="H255" s="33"/>
      <c r="I255" s="38"/>
      <c r="L255" s="31"/>
      <c r="M255" s="31"/>
      <c r="N255" s="31"/>
    </row>
    <row r="256" spans="1:14" s="32" customFormat="1" ht="14.25" customHeight="1" x14ac:dyDescent="0.25">
      <c r="A256" s="35"/>
      <c r="B256" s="34"/>
      <c r="C256" s="33"/>
      <c r="D256" s="33"/>
      <c r="E256" s="33"/>
      <c r="F256" s="33"/>
      <c r="G256" s="33"/>
      <c r="H256" s="33"/>
      <c r="I256" s="38"/>
      <c r="L256" s="31"/>
      <c r="M256" s="31"/>
      <c r="N256" s="31"/>
    </row>
    <row r="257" spans="1:14" s="32" customFormat="1" ht="14.25" customHeight="1" x14ac:dyDescent="0.25">
      <c r="A257" s="35"/>
      <c r="B257" s="34"/>
      <c r="C257" s="33"/>
      <c r="D257" s="33"/>
      <c r="E257" s="33"/>
      <c r="F257" s="33"/>
      <c r="G257" s="33"/>
      <c r="H257" s="33"/>
      <c r="I257" s="38"/>
      <c r="L257" s="31"/>
      <c r="M257" s="31"/>
      <c r="N257" s="31"/>
    </row>
    <row r="258" spans="1:14" s="32" customFormat="1" ht="14.25" customHeight="1" x14ac:dyDescent="0.25">
      <c r="A258" s="35"/>
      <c r="B258" s="34"/>
      <c r="C258" s="33"/>
      <c r="D258" s="33"/>
      <c r="E258" s="33"/>
      <c r="F258" s="33"/>
      <c r="G258" s="33"/>
      <c r="H258" s="33"/>
      <c r="I258" s="38"/>
      <c r="L258" s="31"/>
      <c r="M258" s="31"/>
      <c r="N258" s="31"/>
    </row>
    <row r="259" spans="1:14" s="32" customFormat="1" ht="14.25" customHeight="1" x14ac:dyDescent="0.25">
      <c r="A259" s="35"/>
      <c r="B259" s="34"/>
      <c r="C259" s="33"/>
      <c r="D259" s="33"/>
      <c r="E259" s="33"/>
      <c r="F259" s="33"/>
      <c r="G259" s="33"/>
      <c r="H259" s="33"/>
      <c r="I259" s="38"/>
      <c r="L259" s="31"/>
      <c r="M259" s="31"/>
      <c r="N259" s="31"/>
    </row>
    <row r="260" spans="1:14" s="32" customFormat="1" ht="14.25" customHeight="1" x14ac:dyDescent="0.25">
      <c r="A260" s="35"/>
      <c r="B260" s="34"/>
      <c r="C260" s="33"/>
      <c r="D260" s="33"/>
      <c r="E260" s="33"/>
      <c r="F260" s="33"/>
      <c r="G260" s="33"/>
      <c r="H260" s="33"/>
      <c r="I260" s="38"/>
      <c r="L260" s="31"/>
      <c r="M260" s="31"/>
      <c r="N260" s="31"/>
    </row>
    <row r="261" spans="1:14" s="32" customFormat="1" ht="14.25" customHeight="1" x14ac:dyDescent="0.25">
      <c r="A261" s="35"/>
      <c r="B261" s="34"/>
      <c r="C261" s="33"/>
      <c r="D261" s="33"/>
      <c r="E261" s="33"/>
      <c r="F261" s="33"/>
      <c r="G261" s="33"/>
      <c r="H261" s="33"/>
      <c r="I261" s="38"/>
      <c r="L261" s="31"/>
      <c r="M261" s="31"/>
      <c r="N261" s="31"/>
    </row>
    <row r="262" spans="1:14" s="32" customFormat="1" ht="14.25" customHeight="1" x14ac:dyDescent="0.25">
      <c r="A262" s="35"/>
      <c r="B262" s="34"/>
      <c r="C262" s="33"/>
      <c r="D262" s="33"/>
      <c r="E262" s="33"/>
      <c r="F262" s="33"/>
      <c r="G262" s="33"/>
      <c r="H262" s="33"/>
      <c r="I262" s="38"/>
      <c r="L262" s="31"/>
      <c r="M262" s="31"/>
      <c r="N262" s="31"/>
    </row>
    <row r="263" spans="1:14" s="32" customFormat="1" ht="14.25" customHeight="1" x14ac:dyDescent="0.25">
      <c r="A263" s="35"/>
      <c r="B263" s="34"/>
      <c r="C263" s="33"/>
      <c r="D263" s="33"/>
      <c r="E263" s="33"/>
      <c r="F263" s="33"/>
      <c r="G263" s="33"/>
      <c r="H263" s="33"/>
      <c r="I263" s="38"/>
      <c r="L263" s="31"/>
      <c r="M263" s="31"/>
      <c r="N263" s="31"/>
    </row>
    <row r="264" spans="1:14" s="32" customFormat="1" ht="14.25" customHeight="1" x14ac:dyDescent="0.25">
      <c r="A264" s="35"/>
      <c r="B264" s="34"/>
      <c r="C264" s="33"/>
      <c r="D264" s="33"/>
      <c r="E264" s="33"/>
      <c r="F264" s="33"/>
      <c r="G264" s="33"/>
      <c r="H264" s="33"/>
      <c r="I264" s="38"/>
      <c r="L264" s="31"/>
      <c r="M264" s="31"/>
      <c r="N264" s="31"/>
    </row>
    <row r="265" spans="1:14" s="32" customFormat="1" ht="14.25" customHeight="1" x14ac:dyDescent="0.25">
      <c r="A265" s="35"/>
      <c r="B265" s="34"/>
      <c r="C265" s="33"/>
      <c r="D265" s="33"/>
      <c r="E265" s="33"/>
      <c r="F265" s="33"/>
      <c r="G265" s="33"/>
      <c r="H265" s="33"/>
      <c r="I265" s="38"/>
      <c r="L265" s="31"/>
      <c r="M265" s="31"/>
      <c r="N265" s="31"/>
    </row>
    <row r="266" spans="1:14" s="32" customFormat="1" ht="14.25" customHeight="1" x14ac:dyDescent="0.25">
      <c r="A266" s="35"/>
      <c r="B266" s="34"/>
      <c r="C266" s="33"/>
      <c r="D266" s="33"/>
      <c r="E266" s="33"/>
      <c r="F266" s="33"/>
      <c r="G266" s="33"/>
      <c r="H266" s="33"/>
      <c r="I266" s="38"/>
      <c r="L266" s="31"/>
      <c r="M266" s="31"/>
      <c r="N266" s="31"/>
    </row>
    <row r="267" spans="1:14" s="32" customFormat="1" ht="14.25" customHeight="1" x14ac:dyDescent="0.25">
      <c r="A267" s="35"/>
      <c r="B267" s="34"/>
      <c r="C267" s="33"/>
      <c r="D267" s="33"/>
      <c r="E267" s="33"/>
      <c r="F267" s="33"/>
      <c r="G267" s="33"/>
      <c r="H267" s="33"/>
      <c r="I267" s="38"/>
      <c r="L267" s="31"/>
      <c r="M267" s="31"/>
      <c r="N267" s="31"/>
    </row>
    <row r="268" spans="1:14" s="32" customFormat="1" ht="14.25" customHeight="1" x14ac:dyDescent="0.25">
      <c r="A268" s="35"/>
      <c r="B268" s="34"/>
      <c r="C268" s="33"/>
      <c r="D268" s="33"/>
      <c r="E268" s="33"/>
      <c r="F268" s="33"/>
      <c r="G268" s="33"/>
      <c r="H268" s="33"/>
      <c r="I268" s="38"/>
      <c r="L268" s="31"/>
      <c r="M268" s="31"/>
      <c r="N268" s="31"/>
    </row>
    <row r="269" spans="1:14" s="32" customFormat="1" ht="14.25" customHeight="1" x14ac:dyDescent="0.25">
      <c r="A269" s="35"/>
      <c r="B269" s="34"/>
      <c r="C269" s="33"/>
      <c r="D269" s="33"/>
      <c r="E269" s="33"/>
      <c r="F269" s="33"/>
      <c r="G269" s="33"/>
      <c r="H269" s="33"/>
      <c r="I269" s="38"/>
      <c r="L269" s="31"/>
      <c r="M269" s="31"/>
      <c r="N269" s="31"/>
    </row>
    <row r="270" spans="1:14" s="32" customFormat="1" ht="14.25" customHeight="1" x14ac:dyDescent="0.25">
      <c r="A270" s="35"/>
      <c r="B270" s="34"/>
      <c r="C270" s="33"/>
      <c r="D270" s="33"/>
      <c r="E270" s="33"/>
      <c r="F270" s="33"/>
      <c r="G270" s="33"/>
      <c r="H270" s="33"/>
      <c r="I270" s="38"/>
      <c r="L270" s="31"/>
      <c r="M270" s="31"/>
      <c r="N270" s="31"/>
    </row>
    <row r="271" spans="1:14" s="32" customFormat="1" ht="14.25" customHeight="1" x14ac:dyDescent="0.25">
      <c r="A271" s="35"/>
      <c r="B271" s="34"/>
      <c r="C271" s="33"/>
      <c r="D271" s="33"/>
      <c r="E271" s="33"/>
      <c r="F271" s="33"/>
      <c r="G271" s="33"/>
      <c r="H271" s="33"/>
      <c r="I271" s="38"/>
      <c r="L271" s="31"/>
      <c r="M271" s="31"/>
      <c r="N271" s="31"/>
    </row>
    <row r="272" spans="1:14" s="32" customFormat="1" ht="14.25" customHeight="1" x14ac:dyDescent="0.25">
      <c r="A272" s="35"/>
      <c r="B272" s="34"/>
      <c r="C272" s="33"/>
      <c r="D272" s="33"/>
      <c r="E272" s="33"/>
      <c r="F272" s="33"/>
      <c r="G272" s="33"/>
      <c r="H272" s="33"/>
      <c r="I272" s="38"/>
      <c r="L272" s="31"/>
      <c r="M272" s="31"/>
      <c r="N272" s="31"/>
    </row>
    <row r="273" spans="1:14" s="32" customFormat="1" ht="14.25" customHeight="1" x14ac:dyDescent="0.25">
      <c r="A273" s="35"/>
      <c r="B273" s="34"/>
      <c r="C273" s="33"/>
      <c r="D273" s="33"/>
      <c r="E273" s="33"/>
      <c r="F273" s="33"/>
      <c r="G273" s="33"/>
      <c r="H273" s="33"/>
      <c r="I273" s="38"/>
      <c r="L273" s="31"/>
      <c r="M273" s="31"/>
      <c r="N273" s="31"/>
    </row>
    <row r="274" spans="1:14" s="32" customFormat="1" ht="14.25" customHeight="1" x14ac:dyDescent="0.25">
      <c r="A274" s="35"/>
      <c r="B274" s="34"/>
      <c r="C274" s="33"/>
      <c r="D274" s="33"/>
      <c r="E274" s="33"/>
      <c r="F274" s="33"/>
      <c r="G274" s="33"/>
      <c r="H274" s="33"/>
      <c r="I274" s="38"/>
      <c r="L274" s="31"/>
      <c r="M274" s="31"/>
      <c r="N274" s="31"/>
    </row>
    <row r="275" spans="1:14" s="32" customFormat="1" ht="14.25" customHeight="1" x14ac:dyDescent="0.25">
      <c r="A275" s="35"/>
      <c r="B275" s="34"/>
      <c r="C275" s="33"/>
      <c r="D275" s="33"/>
      <c r="E275" s="33"/>
      <c r="F275" s="33"/>
      <c r="G275" s="33"/>
      <c r="H275" s="33"/>
      <c r="I275" s="38"/>
      <c r="L275" s="31"/>
      <c r="M275" s="31"/>
      <c r="N275" s="31"/>
    </row>
    <row r="276" spans="1:14" s="32" customFormat="1" ht="14.25" customHeight="1" x14ac:dyDescent="0.25">
      <c r="A276" s="35"/>
      <c r="B276" s="34"/>
      <c r="C276" s="33"/>
      <c r="D276" s="33"/>
      <c r="E276" s="33"/>
      <c r="F276" s="33"/>
      <c r="G276" s="33"/>
      <c r="H276" s="33"/>
      <c r="I276" s="38"/>
      <c r="L276" s="31"/>
      <c r="M276" s="31"/>
      <c r="N276" s="31"/>
    </row>
    <row r="277" spans="1:14" s="32" customFormat="1" ht="14.25" customHeight="1" x14ac:dyDescent="0.25">
      <c r="A277" s="35"/>
      <c r="B277" s="34"/>
      <c r="C277" s="33"/>
      <c r="D277" s="33"/>
      <c r="E277" s="33"/>
      <c r="F277" s="33"/>
      <c r="G277" s="33"/>
      <c r="H277" s="33"/>
      <c r="I277" s="38"/>
      <c r="L277" s="31"/>
      <c r="M277" s="31"/>
      <c r="N277" s="31"/>
    </row>
    <row r="278" spans="1:14" s="32" customFormat="1" ht="14.25" customHeight="1" x14ac:dyDescent="0.25">
      <c r="A278" s="35"/>
      <c r="B278" s="34"/>
      <c r="C278" s="33"/>
      <c r="D278" s="33"/>
      <c r="E278" s="33"/>
      <c r="F278" s="33"/>
      <c r="G278" s="33"/>
      <c r="H278" s="33"/>
      <c r="I278" s="38"/>
      <c r="L278" s="31"/>
      <c r="M278" s="31"/>
      <c r="N278" s="31"/>
    </row>
    <row r="279" spans="1:14" s="32" customFormat="1" ht="14.25" customHeight="1" x14ac:dyDescent="0.25">
      <c r="A279" s="35"/>
      <c r="B279" s="34"/>
      <c r="C279" s="33"/>
      <c r="D279" s="33"/>
      <c r="E279" s="33"/>
      <c r="F279" s="33"/>
      <c r="G279" s="33"/>
      <c r="H279" s="33"/>
      <c r="I279" s="38"/>
      <c r="L279" s="31"/>
      <c r="M279" s="31"/>
      <c r="N279" s="31"/>
    </row>
    <row r="280" spans="1:14" s="32" customFormat="1" ht="14.25" customHeight="1" x14ac:dyDescent="0.25">
      <c r="A280" s="35"/>
      <c r="B280" s="34"/>
      <c r="C280" s="33"/>
      <c r="D280" s="33"/>
      <c r="E280" s="33"/>
      <c r="F280" s="33"/>
      <c r="G280" s="33"/>
      <c r="H280" s="33"/>
      <c r="I280" s="38"/>
      <c r="L280" s="31"/>
      <c r="M280" s="31"/>
      <c r="N280" s="31"/>
    </row>
    <row r="281" spans="1:14" s="32" customFormat="1" ht="14.25" customHeight="1" x14ac:dyDescent="0.25">
      <c r="A281" s="35"/>
      <c r="B281" s="34"/>
      <c r="C281" s="33"/>
      <c r="D281" s="33"/>
      <c r="E281" s="33"/>
      <c r="F281" s="33"/>
      <c r="G281" s="33"/>
      <c r="H281" s="33"/>
      <c r="I281" s="38"/>
      <c r="L281" s="31"/>
      <c r="M281" s="31"/>
      <c r="N281" s="31"/>
    </row>
    <row r="282" spans="1:14" s="32" customFormat="1" ht="14.25" customHeight="1" x14ac:dyDescent="0.25">
      <c r="A282" s="35"/>
      <c r="B282" s="34"/>
      <c r="C282" s="33"/>
      <c r="D282" s="33"/>
      <c r="E282" s="33"/>
      <c r="F282" s="33"/>
      <c r="G282" s="33"/>
      <c r="H282" s="33"/>
      <c r="I282" s="38"/>
      <c r="L282" s="31"/>
      <c r="M282" s="31"/>
      <c r="N282" s="31"/>
    </row>
    <row r="283" spans="1:14" s="32" customFormat="1" ht="14.25" customHeight="1" x14ac:dyDescent="0.25">
      <c r="A283" s="35"/>
      <c r="B283" s="34"/>
      <c r="C283" s="33"/>
      <c r="D283" s="33"/>
      <c r="E283" s="33"/>
      <c r="F283" s="33"/>
      <c r="G283" s="33"/>
      <c r="H283" s="33"/>
      <c r="I283" s="38"/>
      <c r="L283" s="31"/>
      <c r="M283" s="31"/>
      <c r="N283" s="31"/>
    </row>
    <row r="284" spans="1:14" s="32" customFormat="1" ht="14.25" customHeight="1" x14ac:dyDescent="0.25">
      <c r="A284" s="35"/>
      <c r="B284" s="34"/>
      <c r="C284" s="33"/>
      <c r="D284" s="33"/>
      <c r="E284" s="33"/>
      <c r="F284" s="33"/>
      <c r="G284" s="33"/>
      <c r="H284" s="33"/>
      <c r="I284" s="38"/>
      <c r="L284" s="31"/>
      <c r="M284" s="31"/>
      <c r="N284" s="31"/>
    </row>
    <row r="285" spans="1:14" s="32" customFormat="1" ht="14.25" customHeight="1" x14ac:dyDescent="0.25">
      <c r="A285" s="35"/>
      <c r="B285" s="34"/>
      <c r="C285" s="33"/>
      <c r="D285" s="33"/>
      <c r="E285" s="33"/>
      <c r="F285" s="33"/>
      <c r="G285" s="33"/>
      <c r="H285" s="33"/>
      <c r="I285" s="38"/>
      <c r="L285" s="31"/>
      <c r="M285" s="31"/>
      <c r="N285" s="31"/>
    </row>
    <row r="286" spans="1:14" s="32" customFormat="1" ht="14.25" customHeight="1" x14ac:dyDescent="0.25">
      <c r="A286" s="35"/>
      <c r="B286" s="34"/>
      <c r="C286" s="33"/>
      <c r="D286" s="33"/>
      <c r="E286" s="33"/>
      <c r="F286" s="33"/>
      <c r="G286" s="33"/>
      <c r="H286" s="33"/>
      <c r="I286" s="38"/>
      <c r="L286" s="31"/>
      <c r="M286" s="31"/>
      <c r="N286" s="31"/>
    </row>
    <row r="287" spans="1:14" s="32" customFormat="1" ht="14.25" customHeight="1" x14ac:dyDescent="0.25">
      <c r="A287" s="35"/>
      <c r="B287" s="34"/>
      <c r="C287" s="33"/>
      <c r="D287" s="33"/>
      <c r="E287" s="33"/>
      <c r="F287" s="33"/>
      <c r="G287" s="33"/>
      <c r="H287" s="33"/>
      <c r="I287" s="38"/>
      <c r="L287" s="31"/>
      <c r="M287" s="31"/>
      <c r="N287" s="31"/>
    </row>
    <row r="288" spans="1:14" s="32" customFormat="1" ht="14.25" customHeight="1" x14ac:dyDescent="0.25">
      <c r="A288" s="35"/>
      <c r="B288" s="34"/>
      <c r="C288" s="33"/>
      <c r="D288" s="33"/>
      <c r="E288" s="33"/>
      <c r="F288" s="33"/>
      <c r="G288" s="33"/>
      <c r="H288" s="33"/>
      <c r="I288" s="38"/>
      <c r="L288" s="31"/>
      <c r="M288" s="31"/>
      <c r="N288" s="31"/>
    </row>
    <row r="289" spans="1:14" s="32" customFormat="1" ht="14.25" customHeight="1" x14ac:dyDescent="0.25">
      <c r="A289" s="35"/>
      <c r="B289" s="34"/>
      <c r="C289" s="33"/>
      <c r="D289" s="33"/>
      <c r="E289" s="33"/>
      <c r="F289" s="33"/>
      <c r="G289" s="33"/>
      <c r="H289" s="33"/>
      <c r="I289" s="38"/>
      <c r="L289" s="31"/>
      <c r="M289" s="31"/>
      <c r="N289" s="31"/>
    </row>
    <row r="290" spans="1:14" s="32" customFormat="1" ht="14.25" customHeight="1" x14ac:dyDescent="0.25">
      <c r="A290" s="35"/>
      <c r="B290" s="34"/>
      <c r="C290" s="33"/>
      <c r="D290" s="33"/>
      <c r="E290" s="33"/>
      <c r="F290" s="33"/>
      <c r="G290" s="33"/>
      <c r="H290" s="33"/>
      <c r="I290" s="38"/>
      <c r="L290" s="31"/>
      <c r="M290" s="31"/>
      <c r="N290" s="31"/>
    </row>
    <row r="291" spans="1:14" s="32" customFormat="1" ht="14.25" customHeight="1" x14ac:dyDescent="0.25">
      <c r="A291" s="35"/>
      <c r="B291" s="34"/>
      <c r="C291" s="33"/>
      <c r="D291" s="33"/>
      <c r="E291" s="33"/>
      <c r="F291" s="33"/>
      <c r="G291" s="33"/>
      <c r="H291" s="33"/>
      <c r="I291" s="38"/>
      <c r="L291" s="31"/>
      <c r="M291" s="31"/>
      <c r="N291" s="31"/>
    </row>
    <row r="292" spans="1:14" s="32" customFormat="1" ht="14.25" customHeight="1" x14ac:dyDescent="0.25">
      <c r="A292" s="35"/>
      <c r="B292" s="34"/>
      <c r="C292" s="33"/>
      <c r="D292" s="33"/>
      <c r="E292" s="33"/>
      <c r="F292" s="33"/>
      <c r="G292" s="33"/>
      <c r="H292" s="33"/>
      <c r="I292" s="38"/>
      <c r="L292" s="31"/>
      <c r="M292" s="31"/>
      <c r="N292" s="31"/>
    </row>
    <row r="293" spans="1:14" s="32" customFormat="1" ht="14.25" customHeight="1" x14ac:dyDescent="0.25">
      <c r="A293" s="35"/>
      <c r="B293" s="34"/>
      <c r="C293" s="33"/>
      <c r="D293" s="33"/>
      <c r="E293" s="33"/>
      <c r="F293" s="33"/>
      <c r="G293" s="33"/>
      <c r="H293" s="33"/>
      <c r="I293" s="38"/>
      <c r="L293" s="31"/>
      <c r="M293" s="31"/>
      <c r="N293" s="31"/>
    </row>
    <row r="294" spans="1:14" s="32" customFormat="1" ht="14.25" customHeight="1" x14ac:dyDescent="0.25">
      <c r="A294" s="35"/>
      <c r="B294" s="34"/>
      <c r="C294" s="33"/>
      <c r="D294" s="33"/>
      <c r="E294" s="33"/>
      <c r="F294" s="33"/>
      <c r="G294" s="33"/>
      <c r="H294" s="33"/>
      <c r="I294" s="38"/>
      <c r="L294" s="31"/>
      <c r="M294" s="31"/>
      <c r="N294" s="31"/>
    </row>
    <row r="295" spans="1:14" s="32" customFormat="1" ht="14.25" customHeight="1" x14ac:dyDescent="0.25">
      <c r="A295" s="35"/>
      <c r="B295" s="34"/>
      <c r="C295" s="33"/>
      <c r="D295" s="33"/>
      <c r="E295" s="33"/>
      <c r="F295" s="33"/>
      <c r="G295" s="33"/>
      <c r="H295" s="33"/>
      <c r="I295" s="38"/>
      <c r="L295" s="31"/>
      <c r="M295" s="31"/>
      <c r="N295" s="31"/>
    </row>
    <row r="296" spans="1:14" s="32" customFormat="1" ht="14.25" customHeight="1" x14ac:dyDescent="0.25">
      <c r="A296" s="35"/>
      <c r="B296" s="34"/>
      <c r="C296" s="33"/>
      <c r="D296" s="33"/>
      <c r="E296" s="33"/>
      <c r="F296" s="33"/>
      <c r="G296" s="33"/>
      <c r="H296" s="33"/>
      <c r="I296" s="38"/>
      <c r="L296" s="31"/>
      <c r="M296" s="31"/>
      <c r="N296" s="31"/>
    </row>
    <row r="297" spans="1:14" s="32" customFormat="1" ht="14.25" customHeight="1" x14ac:dyDescent="0.25">
      <c r="A297" s="35"/>
      <c r="B297" s="34"/>
      <c r="C297" s="33"/>
      <c r="D297" s="33"/>
      <c r="E297" s="33"/>
      <c r="F297" s="33"/>
      <c r="G297" s="33"/>
      <c r="H297" s="33"/>
      <c r="I297" s="38"/>
      <c r="L297" s="31"/>
      <c r="M297" s="31"/>
      <c r="N297" s="31"/>
    </row>
    <row r="298" spans="1:14" s="32" customFormat="1" ht="14.25" customHeight="1" x14ac:dyDescent="0.25">
      <c r="A298" s="35"/>
      <c r="B298" s="34"/>
      <c r="C298" s="33"/>
      <c r="D298" s="33"/>
      <c r="E298" s="33"/>
      <c r="F298" s="33"/>
      <c r="G298" s="33"/>
      <c r="H298" s="33"/>
      <c r="I298" s="38"/>
      <c r="L298" s="31"/>
      <c r="M298" s="31"/>
      <c r="N298" s="31"/>
    </row>
    <row r="299" spans="1:14" s="32" customFormat="1" ht="14.25" customHeight="1" x14ac:dyDescent="0.25">
      <c r="A299" s="35"/>
      <c r="B299" s="34"/>
      <c r="C299" s="33"/>
      <c r="D299" s="33"/>
      <c r="E299" s="33"/>
      <c r="F299" s="33"/>
      <c r="G299" s="33"/>
      <c r="H299" s="33"/>
      <c r="I299" s="38"/>
      <c r="L299" s="31"/>
      <c r="M299" s="31"/>
      <c r="N299" s="31"/>
    </row>
    <row r="300" spans="1:14" s="32" customFormat="1" ht="14.25" customHeight="1" x14ac:dyDescent="0.25">
      <c r="A300" s="35"/>
      <c r="B300" s="34"/>
      <c r="C300" s="33"/>
      <c r="D300" s="33"/>
      <c r="E300" s="33"/>
      <c r="F300" s="33"/>
      <c r="G300" s="33"/>
      <c r="H300" s="33"/>
      <c r="I300" s="38"/>
      <c r="L300" s="31"/>
      <c r="M300" s="31"/>
      <c r="N300" s="31"/>
    </row>
    <row r="301" spans="1:14" s="32" customFormat="1" ht="14.25" customHeight="1" x14ac:dyDescent="0.25">
      <c r="A301" s="35"/>
      <c r="B301" s="34"/>
      <c r="C301" s="33"/>
      <c r="D301" s="33"/>
      <c r="E301" s="33"/>
      <c r="F301" s="33"/>
      <c r="G301" s="33"/>
      <c r="H301" s="33"/>
      <c r="I301" s="38"/>
      <c r="L301" s="31"/>
      <c r="M301" s="31"/>
      <c r="N301" s="31"/>
    </row>
    <row r="302" spans="1:14" s="32" customFormat="1" ht="14.25" customHeight="1" x14ac:dyDescent="0.25">
      <c r="A302" s="35"/>
      <c r="B302" s="34"/>
      <c r="C302" s="33"/>
      <c r="D302" s="33"/>
      <c r="E302" s="33"/>
      <c r="F302" s="33"/>
      <c r="G302" s="33"/>
      <c r="H302" s="33"/>
      <c r="I302" s="38"/>
      <c r="L302" s="31"/>
      <c r="M302" s="31"/>
      <c r="N302" s="31"/>
    </row>
    <row r="303" spans="1:14" s="32" customFormat="1" ht="14.25" customHeight="1" x14ac:dyDescent="0.25">
      <c r="A303" s="35"/>
      <c r="B303" s="34"/>
      <c r="C303" s="33"/>
      <c r="D303" s="33"/>
      <c r="E303" s="33"/>
      <c r="F303" s="33"/>
      <c r="G303" s="33"/>
      <c r="H303" s="33"/>
      <c r="I303" s="38"/>
      <c r="L303" s="31"/>
      <c r="M303" s="31"/>
      <c r="N303" s="31"/>
    </row>
    <row r="304" spans="1:14" s="32" customFormat="1" ht="14.25" customHeight="1" x14ac:dyDescent="0.25">
      <c r="A304" s="35"/>
      <c r="B304" s="34"/>
      <c r="C304" s="33"/>
      <c r="D304" s="33"/>
      <c r="E304" s="33"/>
      <c r="F304" s="33"/>
      <c r="G304" s="33"/>
      <c r="H304" s="33"/>
      <c r="I304" s="38"/>
      <c r="L304" s="31"/>
      <c r="M304" s="31"/>
      <c r="N304" s="31"/>
    </row>
    <row r="305" spans="1:14" s="32" customFormat="1" ht="14.25" customHeight="1" x14ac:dyDescent="0.25">
      <c r="A305" s="35"/>
      <c r="B305" s="34"/>
      <c r="C305" s="33"/>
      <c r="D305" s="33"/>
      <c r="E305" s="33"/>
      <c r="F305" s="33"/>
      <c r="G305" s="33"/>
      <c r="H305" s="33"/>
      <c r="I305" s="38"/>
      <c r="L305" s="31"/>
      <c r="M305" s="31"/>
      <c r="N305" s="31"/>
    </row>
    <row r="306" spans="1:14" s="32" customFormat="1" ht="14.25" customHeight="1" x14ac:dyDescent="0.25">
      <c r="A306" s="35"/>
      <c r="B306" s="34"/>
      <c r="C306" s="33"/>
      <c r="D306" s="33"/>
      <c r="E306" s="33"/>
      <c r="F306" s="33"/>
      <c r="G306" s="33"/>
      <c r="H306" s="33"/>
      <c r="I306" s="38"/>
      <c r="L306" s="31"/>
      <c r="M306" s="31"/>
      <c r="N306" s="31"/>
    </row>
    <row r="307" spans="1:14" s="32" customFormat="1" ht="14.25" customHeight="1" x14ac:dyDescent="0.25">
      <c r="A307" s="35"/>
      <c r="B307" s="34"/>
      <c r="C307" s="33"/>
      <c r="D307" s="33"/>
      <c r="E307" s="33"/>
      <c r="F307" s="33"/>
      <c r="G307" s="33"/>
      <c r="H307" s="33"/>
      <c r="I307" s="38"/>
      <c r="L307" s="31"/>
      <c r="M307" s="31"/>
      <c r="N307" s="31"/>
    </row>
    <row r="308" spans="1:14" s="32" customFormat="1" ht="14.25" customHeight="1" x14ac:dyDescent="0.25">
      <c r="A308" s="35"/>
      <c r="B308" s="34"/>
      <c r="C308" s="33"/>
      <c r="D308" s="33"/>
      <c r="E308" s="33"/>
      <c r="F308" s="33"/>
      <c r="G308" s="33"/>
      <c r="H308" s="33"/>
      <c r="I308" s="38"/>
      <c r="L308" s="31"/>
      <c r="M308" s="31"/>
      <c r="N308" s="31"/>
    </row>
    <row r="309" spans="1:14" s="32" customFormat="1" ht="14.25" customHeight="1" x14ac:dyDescent="0.25">
      <c r="A309" s="35"/>
      <c r="B309" s="34"/>
      <c r="C309" s="33"/>
      <c r="D309" s="33"/>
      <c r="E309" s="33"/>
      <c r="F309" s="33"/>
      <c r="G309" s="33"/>
      <c r="H309" s="33"/>
      <c r="I309" s="38"/>
      <c r="L309" s="31"/>
      <c r="M309" s="31"/>
      <c r="N309" s="31"/>
    </row>
    <row r="310" spans="1:14" s="32" customFormat="1" ht="14.25" customHeight="1" x14ac:dyDescent="0.25">
      <c r="A310" s="35"/>
      <c r="B310" s="34"/>
      <c r="C310" s="33"/>
      <c r="D310" s="33"/>
      <c r="E310" s="33"/>
      <c r="F310" s="33"/>
      <c r="G310" s="33"/>
      <c r="H310" s="33"/>
      <c r="I310" s="38"/>
      <c r="L310" s="31"/>
      <c r="M310" s="31"/>
      <c r="N310" s="31"/>
    </row>
    <row r="311" spans="1:14" s="32" customFormat="1" ht="14.25" customHeight="1" x14ac:dyDescent="0.25">
      <c r="A311" s="35"/>
      <c r="B311" s="34"/>
      <c r="C311" s="33"/>
      <c r="D311" s="33"/>
      <c r="E311" s="33"/>
      <c r="F311" s="33"/>
      <c r="G311" s="33"/>
      <c r="H311" s="33"/>
      <c r="I311" s="38"/>
      <c r="L311" s="31"/>
      <c r="M311" s="31"/>
      <c r="N311" s="31"/>
    </row>
    <row r="312" spans="1:14" s="32" customFormat="1" ht="14.25" customHeight="1" x14ac:dyDescent="0.25">
      <c r="A312" s="35"/>
      <c r="B312" s="34"/>
      <c r="C312" s="33"/>
      <c r="D312" s="33"/>
      <c r="E312" s="33"/>
      <c r="F312" s="33"/>
      <c r="G312" s="33"/>
      <c r="H312" s="33"/>
      <c r="I312" s="38"/>
      <c r="L312" s="31"/>
      <c r="M312" s="31"/>
      <c r="N312" s="31"/>
    </row>
    <row r="313" spans="1:14" s="32" customFormat="1" ht="14.25" customHeight="1" x14ac:dyDescent="0.25">
      <c r="A313" s="35"/>
      <c r="B313" s="34"/>
      <c r="C313" s="33"/>
      <c r="D313" s="33"/>
      <c r="E313" s="33"/>
      <c r="F313" s="33"/>
      <c r="G313" s="33"/>
      <c r="H313" s="33"/>
      <c r="I313" s="38"/>
      <c r="L313" s="31"/>
      <c r="M313" s="31"/>
      <c r="N313" s="31"/>
    </row>
    <row r="314" spans="1:14" s="32" customFormat="1" ht="14.25" customHeight="1" x14ac:dyDescent="0.25">
      <c r="A314" s="35"/>
      <c r="B314" s="34"/>
      <c r="C314" s="33"/>
      <c r="D314" s="33"/>
      <c r="E314" s="33"/>
      <c r="F314" s="33"/>
      <c r="G314" s="33"/>
      <c r="H314" s="33"/>
      <c r="I314" s="38"/>
      <c r="L314" s="31"/>
      <c r="M314" s="31"/>
      <c r="N314" s="31"/>
    </row>
    <row r="315" spans="1:14" s="32" customFormat="1" ht="14.25" customHeight="1" x14ac:dyDescent="0.25">
      <c r="A315" s="35"/>
      <c r="B315" s="34"/>
      <c r="C315" s="33"/>
      <c r="D315" s="33"/>
      <c r="E315" s="33"/>
      <c r="F315" s="33"/>
      <c r="G315" s="33"/>
      <c r="H315" s="33"/>
      <c r="I315" s="38"/>
      <c r="L315" s="31"/>
      <c r="M315" s="31"/>
      <c r="N315" s="31"/>
    </row>
    <row r="316" spans="1:14" s="32" customFormat="1" ht="14.25" customHeight="1" x14ac:dyDescent="0.25">
      <c r="A316" s="35"/>
      <c r="B316" s="34"/>
      <c r="C316" s="33"/>
      <c r="D316" s="33"/>
      <c r="E316" s="33"/>
      <c r="F316" s="33"/>
      <c r="G316" s="33"/>
      <c r="H316" s="33"/>
      <c r="I316" s="38"/>
      <c r="L316" s="31"/>
      <c r="M316" s="31"/>
      <c r="N316" s="31"/>
    </row>
    <row r="317" spans="1:14" s="32" customFormat="1" ht="14.25" customHeight="1" x14ac:dyDescent="0.25">
      <c r="A317" s="35"/>
      <c r="B317" s="34"/>
      <c r="C317" s="33"/>
      <c r="D317" s="33"/>
      <c r="E317" s="33"/>
      <c r="F317" s="33"/>
      <c r="G317" s="33"/>
      <c r="H317" s="33"/>
      <c r="I317" s="38"/>
      <c r="L317" s="31"/>
      <c r="M317" s="31"/>
      <c r="N317" s="31"/>
    </row>
    <row r="318" spans="1:14" s="32" customFormat="1" ht="14.25" customHeight="1" x14ac:dyDescent="0.25">
      <c r="A318" s="35"/>
      <c r="B318" s="34"/>
      <c r="C318" s="33"/>
      <c r="D318" s="33"/>
      <c r="E318" s="33"/>
      <c r="F318" s="33"/>
      <c r="G318" s="33"/>
      <c r="H318" s="33"/>
      <c r="I318" s="38"/>
      <c r="L318" s="31"/>
      <c r="M318" s="31"/>
      <c r="N318" s="31"/>
    </row>
    <row r="319" spans="1:14" s="32" customFormat="1" ht="14.25" customHeight="1" x14ac:dyDescent="0.25">
      <c r="A319" s="35"/>
      <c r="B319" s="34"/>
      <c r="C319" s="33"/>
      <c r="D319" s="33"/>
      <c r="E319" s="33"/>
      <c r="F319" s="33"/>
      <c r="G319" s="33"/>
      <c r="H319" s="33"/>
      <c r="I319" s="38"/>
      <c r="L319" s="31"/>
      <c r="M319" s="31"/>
      <c r="N319" s="31"/>
    </row>
    <row r="320" spans="1:14" s="32" customFormat="1" ht="14.25" customHeight="1" x14ac:dyDescent="0.25">
      <c r="A320" s="35"/>
      <c r="B320" s="34"/>
      <c r="C320" s="33"/>
      <c r="D320" s="33"/>
      <c r="E320" s="33"/>
      <c r="F320" s="33"/>
      <c r="G320" s="33"/>
      <c r="H320" s="33"/>
      <c r="I320" s="38"/>
      <c r="L320" s="31"/>
      <c r="M320" s="31"/>
      <c r="N320" s="31"/>
    </row>
    <row r="321" spans="1:14" s="32" customFormat="1" ht="14.25" customHeight="1" x14ac:dyDescent="0.25">
      <c r="A321" s="35"/>
      <c r="B321" s="34"/>
      <c r="C321" s="33"/>
      <c r="D321" s="33"/>
      <c r="E321" s="33"/>
      <c r="F321" s="33"/>
      <c r="G321" s="33"/>
      <c r="H321" s="33"/>
      <c r="I321" s="38"/>
      <c r="L321" s="31"/>
      <c r="M321" s="31"/>
      <c r="N321" s="31"/>
    </row>
    <row r="322" spans="1:14" s="32" customFormat="1" ht="14.25" customHeight="1" x14ac:dyDescent="0.25">
      <c r="A322" s="35"/>
      <c r="B322" s="34"/>
      <c r="C322" s="33"/>
      <c r="D322" s="33"/>
      <c r="E322" s="33"/>
      <c r="F322" s="33"/>
      <c r="G322" s="33"/>
      <c r="H322" s="33"/>
      <c r="I322" s="38"/>
      <c r="L322" s="31"/>
      <c r="M322" s="31"/>
      <c r="N322" s="31"/>
    </row>
    <row r="323" spans="1:14" s="32" customFormat="1" ht="14.25" customHeight="1" x14ac:dyDescent="0.25">
      <c r="A323" s="35"/>
      <c r="B323" s="34"/>
      <c r="C323" s="33"/>
      <c r="D323" s="33"/>
      <c r="E323" s="33"/>
      <c r="F323" s="33"/>
      <c r="G323" s="33"/>
      <c r="H323" s="33"/>
      <c r="I323" s="38"/>
      <c r="L323" s="31"/>
      <c r="M323" s="31"/>
      <c r="N323" s="31"/>
    </row>
    <row r="324" spans="1:14" s="32" customFormat="1" ht="14.25" customHeight="1" x14ac:dyDescent="0.25">
      <c r="A324" s="35"/>
      <c r="B324" s="34"/>
      <c r="C324" s="33"/>
      <c r="D324" s="33"/>
      <c r="E324" s="33"/>
      <c r="F324" s="33"/>
      <c r="G324" s="33"/>
      <c r="H324" s="33"/>
      <c r="I324" s="38"/>
      <c r="L324" s="31"/>
      <c r="M324" s="31"/>
      <c r="N324" s="31"/>
    </row>
    <row r="325" spans="1:14" s="32" customFormat="1" ht="14.25" customHeight="1" x14ac:dyDescent="0.25">
      <c r="A325" s="35"/>
      <c r="B325" s="34"/>
      <c r="C325" s="33"/>
      <c r="D325" s="33"/>
      <c r="E325" s="33"/>
      <c r="F325" s="33"/>
      <c r="G325" s="33"/>
      <c r="H325" s="33"/>
      <c r="I325" s="38"/>
      <c r="L325" s="31"/>
      <c r="M325" s="31"/>
      <c r="N325" s="31"/>
    </row>
    <row r="326" spans="1:14" s="32" customFormat="1" ht="14.25" customHeight="1" x14ac:dyDescent="0.25">
      <c r="A326" s="35"/>
      <c r="B326" s="34"/>
      <c r="C326" s="33"/>
      <c r="D326" s="33"/>
      <c r="E326" s="33"/>
      <c r="F326" s="33"/>
      <c r="G326" s="33"/>
      <c r="H326" s="33"/>
      <c r="I326" s="38"/>
      <c r="L326" s="31"/>
      <c r="M326" s="31"/>
      <c r="N326" s="31"/>
    </row>
    <row r="327" spans="1:14" s="32" customFormat="1" ht="14.25" customHeight="1" x14ac:dyDescent="0.25">
      <c r="A327" s="35"/>
      <c r="B327" s="34"/>
      <c r="C327" s="33"/>
      <c r="D327" s="33"/>
      <c r="E327" s="33"/>
      <c r="F327" s="33"/>
      <c r="G327" s="33"/>
      <c r="H327" s="33"/>
      <c r="I327" s="38"/>
      <c r="L327" s="31"/>
      <c r="M327" s="31"/>
      <c r="N327" s="31"/>
    </row>
    <row r="328" spans="1:14" s="32" customFormat="1" ht="14.25" customHeight="1" x14ac:dyDescent="0.25">
      <c r="A328" s="35"/>
      <c r="B328" s="34"/>
      <c r="C328" s="33"/>
      <c r="D328" s="33"/>
      <c r="E328" s="33"/>
      <c r="F328" s="33"/>
      <c r="G328" s="33"/>
      <c r="H328" s="33"/>
      <c r="I328" s="38"/>
      <c r="L328" s="31"/>
      <c r="M328" s="31"/>
      <c r="N328" s="31"/>
    </row>
    <row r="329" spans="1:14" s="32" customFormat="1" ht="14.25" customHeight="1" x14ac:dyDescent="0.25">
      <c r="A329" s="35"/>
      <c r="B329" s="34"/>
      <c r="C329" s="33"/>
      <c r="D329" s="33"/>
      <c r="E329" s="33"/>
      <c r="F329" s="33"/>
      <c r="G329" s="33"/>
      <c r="H329" s="33"/>
      <c r="I329" s="38"/>
      <c r="L329" s="31"/>
      <c r="M329" s="31"/>
      <c r="N329" s="31"/>
    </row>
    <row r="330" spans="1:14" s="32" customFormat="1" ht="14.25" customHeight="1" x14ac:dyDescent="0.25">
      <c r="A330" s="35"/>
      <c r="B330" s="34"/>
      <c r="C330" s="33"/>
      <c r="D330" s="33"/>
      <c r="E330" s="33"/>
      <c r="F330" s="33"/>
      <c r="G330" s="33"/>
      <c r="H330" s="33"/>
      <c r="I330" s="38"/>
      <c r="L330" s="31"/>
      <c r="M330" s="31"/>
      <c r="N330" s="31"/>
    </row>
    <row r="331" spans="1:14" s="32" customFormat="1" ht="14.25" customHeight="1" x14ac:dyDescent="0.25">
      <c r="A331" s="35"/>
      <c r="B331" s="34"/>
      <c r="C331" s="33"/>
      <c r="D331" s="33"/>
      <c r="E331" s="33"/>
      <c r="F331" s="33"/>
      <c r="G331" s="33"/>
      <c r="H331" s="33"/>
      <c r="I331" s="38"/>
      <c r="L331" s="31"/>
      <c r="M331" s="31"/>
      <c r="N331" s="31"/>
    </row>
    <row r="332" spans="1:14" s="32" customFormat="1" ht="14.25" customHeight="1" x14ac:dyDescent="0.25">
      <c r="A332" s="35"/>
      <c r="B332" s="34"/>
      <c r="C332" s="33"/>
      <c r="D332" s="33"/>
      <c r="E332" s="33"/>
      <c r="F332" s="33"/>
      <c r="G332" s="33"/>
      <c r="H332" s="33"/>
      <c r="I332" s="38"/>
      <c r="L332" s="31"/>
      <c r="M332" s="31"/>
      <c r="N332" s="31"/>
    </row>
    <row r="333" spans="1:14" s="32" customFormat="1" ht="14.25" customHeight="1" x14ac:dyDescent="0.25">
      <c r="A333" s="35"/>
      <c r="B333" s="34"/>
      <c r="C333" s="33"/>
      <c r="D333" s="33"/>
      <c r="E333" s="33"/>
      <c r="F333" s="33"/>
      <c r="G333" s="33"/>
      <c r="H333" s="33"/>
      <c r="I333" s="38"/>
      <c r="L333" s="31"/>
      <c r="M333" s="31"/>
      <c r="N333" s="31"/>
    </row>
    <row r="334" spans="1:14" s="32" customFormat="1" ht="14.25" customHeight="1" x14ac:dyDescent="0.25">
      <c r="A334" s="35"/>
      <c r="B334" s="34"/>
      <c r="C334" s="33"/>
      <c r="D334" s="33"/>
      <c r="E334" s="33"/>
      <c r="F334" s="33"/>
      <c r="G334" s="33"/>
      <c r="H334" s="33"/>
      <c r="I334" s="38"/>
      <c r="L334" s="31"/>
      <c r="M334" s="31"/>
      <c r="N334" s="31"/>
    </row>
    <row r="335" spans="1:14" s="32" customFormat="1" ht="14.25" customHeight="1" x14ac:dyDescent="0.25">
      <c r="A335" s="35"/>
      <c r="B335" s="34"/>
      <c r="C335" s="33"/>
      <c r="D335" s="33"/>
      <c r="E335" s="33"/>
      <c r="F335" s="33"/>
      <c r="G335" s="33"/>
      <c r="H335" s="33"/>
      <c r="I335" s="38"/>
      <c r="L335" s="31"/>
      <c r="M335" s="31"/>
      <c r="N335" s="31"/>
    </row>
    <row r="336" spans="1:14" s="32" customFormat="1" ht="14.25" customHeight="1" x14ac:dyDescent="0.25">
      <c r="A336" s="35"/>
      <c r="B336" s="34"/>
      <c r="C336" s="33"/>
      <c r="D336" s="33"/>
      <c r="E336" s="33"/>
      <c r="F336" s="33"/>
      <c r="G336" s="33"/>
      <c r="H336" s="33"/>
      <c r="I336" s="38"/>
      <c r="L336" s="31"/>
      <c r="M336" s="31"/>
      <c r="N336" s="31"/>
    </row>
    <row r="337" spans="1:14" s="32" customFormat="1" ht="14.25" customHeight="1" x14ac:dyDescent="0.25">
      <c r="A337" s="35"/>
      <c r="B337" s="34"/>
      <c r="C337" s="33"/>
      <c r="D337" s="33"/>
      <c r="E337" s="33"/>
      <c r="F337" s="33"/>
      <c r="G337" s="33"/>
      <c r="H337" s="33"/>
      <c r="I337" s="38"/>
      <c r="L337" s="31"/>
      <c r="M337" s="31"/>
      <c r="N337" s="31"/>
    </row>
    <row r="338" spans="1:14" s="32" customFormat="1" ht="14.25" customHeight="1" x14ac:dyDescent="0.25">
      <c r="A338" s="35"/>
      <c r="B338" s="34"/>
      <c r="C338" s="33"/>
      <c r="D338" s="33"/>
      <c r="E338" s="33"/>
      <c r="F338" s="33"/>
      <c r="G338" s="33"/>
      <c r="H338" s="33"/>
      <c r="I338" s="38"/>
      <c r="L338" s="31"/>
      <c r="M338" s="31"/>
      <c r="N338" s="31"/>
    </row>
    <row r="339" spans="1:14" s="32" customFormat="1" ht="14.25" customHeight="1" x14ac:dyDescent="0.25">
      <c r="A339" s="35"/>
      <c r="B339" s="34"/>
      <c r="C339" s="33"/>
      <c r="D339" s="33"/>
      <c r="E339" s="33"/>
      <c r="F339" s="33"/>
      <c r="G339" s="33"/>
      <c r="H339" s="33"/>
      <c r="I339" s="38"/>
      <c r="L339" s="31"/>
      <c r="M339" s="31"/>
      <c r="N339" s="31"/>
    </row>
    <row r="340" spans="1:14" s="32" customFormat="1" ht="14.25" customHeight="1" x14ac:dyDescent="0.25">
      <c r="A340" s="35"/>
      <c r="B340" s="34"/>
      <c r="C340" s="33"/>
      <c r="D340" s="33"/>
      <c r="E340" s="33"/>
      <c r="F340" s="33"/>
      <c r="G340" s="33"/>
      <c r="H340" s="33"/>
      <c r="I340" s="38"/>
      <c r="L340" s="31"/>
      <c r="M340" s="31"/>
      <c r="N340" s="31"/>
    </row>
    <row r="341" spans="1:14" s="32" customFormat="1" ht="14.25" customHeight="1" x14ac:dyDescent="0.25">
      <c r="A341" s="35"/>
      <c r="B341" s="34"/>
      <c r="C341" s="33"/>
      <c r="D341" s="33"/>
      <c r="E341" s="33"/>
      <c r="F341" s="33"/>
      <c r="G341" s="33"/>
      <c r="H341" s="33"/>
      <c r="I341" s="38"/>
      <c r="L341" s="31"/>
      <c r="M341" s="31"/>
      <c r="N341" s="31"/>
    </row>
    <row r="342" spans="1:14" s="32" customFormat="1" ht="14.25" customHeight="1" x14ac:dyDescent="0.25">
      <c r="A342" s="35"/>
      <c r="B342" s="34"/>
      <c r="C342" s="33"/>
      <c r="D342" s="33"/>
      <c r="E342" s="33"/>
      <c r="F342" s="33"/>
      <c r="G342" s="33"/>
      <c r="H342" s="33"/>
      <c r="I342" s="38"/>
      <c r="L342" s="31"/>
      <c r="M342" s="31"/>
      <c r="N342" s="31"/>
    </row>
    <row r="343" spans="1:14" s="32" customFormat="1" ht="14.25" customHeight="1" x14ac:dyDescent="0.25">
      <c r="A343" s="35"/>
      <c r="B343" s="34"/>
      <c r="C343" s="33"/>
      <c r="D343" s="33"/>
      <c r="E343" s="33"/>
      <c r="F343" s="33"/>
      <c r="G343" s="33"/>
      <c r="H343" s="33"/>
      <c r="I343" s="38"/>
      <c r="L343" s="31"/>
      <c r="M343" s="31"/>
      <c r="N343" s="31"/>
    </row>
    <row r="344" spans="1:14" s="32" customFormat="1" ht="14.25" customHeight="1" x14ac:dyDescent="0.25">
      <c r="A344" s="35"/>
      <c r="B344" s="34"/>
      <c r="C344" s="33"/>
      <c r="D344" s="33"/>
      <c r="E344" s="33"/>
      <c r="F344" s="33"/>
      <c r="G344" s="33"/>
      <c r="H344" s="33"/>
      <c r="I344" s="38"/>
      <c r="L344" s="31"/>
      <c r="M344" s="31"/>
      <c r="N344" s="31"/>
    </row>
    <row r="345" spans="1:14" s="32" customFormat="1" ht="14.25" customHeight="1" x14ac:dyDescent="0.25">
      <c r="A345" s="35"/>
      <c r="B345" s="34"/>
      <c r="C345" s="33"/>
      <c r="D345" s="33"/>
      <c r="E345" s="33"/>
      <c r="F345" s="33"/>
      <c r="G345" s="33"/>
      <c r="H345" s="33"/>
      <c r="I345" s="38"/>
      <c r="L345" s="31"/>
      <c r="M345" s="31"/>
      <c r="N345" s="31"/>
    </row>
    <row r="346" spans="1:14" s="32" customFormat="1" ht="14.25" customHeight="1" x14ac:dyDescent="0.25">
      <c r="A346" s="35"/>
      <c r="B346" s="34"/>
      <c r="C346" s="33"/>
      <c r="D346" s="33"/>
      <c r="E346" s="33"/>
      <c r="F346" s="33"/>
      <c r="G346" s="33"/>
      <c r="H346" s="33"/>
      <c r="I346" s="38"/>
      <c r="L346" s="31"/>
      <c r="M346" s="31"/>
      <c r="N346" s="31"/>
    </row>
    <row r="347" spans="1:14" s="32" customFormat="1" ht="14.25" customHeight="1" x14ac:dyDescent="0.25">
      <c r="A347" s="35"/>
      <c r="B347" s="34"/>
      <c r="C347" s="33"/>
      <c r="D347" s="33"/>
      <c r="E347" s="33"/>
      <c r="F347" s="33"/>
      <c r="G347" s="33"/>
      <c r="H347" s="33"/>
      <c r="I347" s="38"/>
      <c r="L347" s="31"/>
      <c r="M347" s="31"/>
      <c r="N347" s="31"/>
    </row>
    <row r="348" spans="1:14" s="32" customFormat="1" ht="14.25" customHeight="1" x14ac:dyDescent="0.25">
      <c r="A348" s="35"/>
      <c r="B348" s="34"/>
      <c r="C348" s="33"/>
      <c r="D348" s="33"/>
      <c r="E348" s="33"/>
      <c r="F348" s="33"/>
      <c r="G348" s="33"/>
      <c r="H348" s="33"/>
      <c r="I348" s="38"/>
      <c r="L348" s="31"/>
      <c r="M348" s="31"/>
      <c r="N348" s="31"/>
    </row>
    <row r="349" spans="1:14" s="32" customFormat="1" ht="14.25" customHeight="1" x14ac:dyDescent="0.25">
      <c r="A349" s="35"/>
      <c r="B349" s="34"/>
      <c r="C349" s="33"/>
      <c r="D349" s="33"/>
      <c r="E349" s="33"/>
      <c r="F349" s="33"/>
      <c r="G349" s="33"/>
      <c r="H349" s="33"/>
      <c r="I349" s="38"/>
      <c r="L349" s="31"/>
      <c r="M349" s="31"/>
      <c r="N349" s="31"/>
    </row>
    <row r="350" spans="1:14" s="32" customFormat="1" ht="14.25" customHeight="1" x14ac:dyDescent="0.25">
      <c r="A350" s="35"/>
      <c r="B350" s="34"/>
      <c r="C350" s="33"/>
      <c r="D350" s="33"/>
      <c r="E350" s="33"/>
      <c r="F350" s="33"/>
      <c r="G350" s="33"/>
      <c r="H350" s="33"/>
      <c r="I350" s="38"/>
      <c r="L350" s="31"/>
      <c r="M350" s="31"/>
      <c r="N350" s="31"/>
    </row>
    <row r="351" spans="1:14" s="32" customFormat="1" ht="14.25" customHeight="1" x14ac:dyDescent="0.25">
      <c r="A351" s="35"/>
      <c r="B351" s="34"/>
      <c r="C351" s="33"/>
      <c r="D351" s="33"/>
      <c r="E351" s="33"/>
      <c r="F351" s="33"/>
      <c r="G351" s="33"/>
      <c r="H351" s="33"/>
      <c r="I351" s="38"/>
      <c r="L351" s="31"/>
      <c r="M351" s="31"/>
      <c r="N351" s="31"/>
    </row>
    <row r="352" spans="1:14" s="32" customFormat="1" ht="14.25" customHeight="1" x14ac:dyDescent="0.25">
      <c r="A352" s="35"/>
      <c r="B352" s="34"/>
      <c r="C352" s="33"/>
      <c r="D352" s="33"/>
      <c r="E352" s="33"/>
      <c r="F352" s="33"/>
      <c r="G352" s="33"/>
      <c r="H352" s="33"/>
      <c r="I352" s="38"/>
      <c r="L352" s="31"/>
      <c r="M352" s="31"/>
      <c r="N352" s="31"/>
    </row>
    <row r="353" spans="1:14" s="32" customFormat="1" ht="14.25" customHeight="1" x14ac:dyDescent="0.25">
      <c r="A353" s="35"/>
      <c r="B353" s="34"/>
      <c r="C353" s="33"/>
      <c r="D353" s="33"/>
      <c r="E353" s="33"/>
      <c r="F353" s="33"/>
      <c r="G353" s="33"/>
      <c r="H353" s="33"/>
      <c r="I353" s="38"/>
      <c r="L353" s="31"/>
      <c r="M353" s="31"/>
      <c r="N353" s="31"/>
    </row>
    <row r="354" spans="1:14" s="32" customFormat="1" ht="14.25" customHeight="1" x14ac:dyDescent="0.25">
      <c r="A354" s="35"/>
      <c r="B354" s="34"/>
      <c r="C354" s="33"/>
      <c r="D354" s="33"/>
      <c r="E354" s="33"/>
      <c r="F354" s="33"/>
      <c r="G354" s="33"/>
      <c r="H354" s="33"/>
      <c r="I354" s="38"/>
      <c r="L354" s="31"/>
      <c r="M354" s="31"/>
      <c r="N354" s="31"/>
    </row>
    <row r="355" spans="1:14" s="32" customFormat="1" ht="14.25" customHeight="1" x14ac:dyDescent="0.25">
      <c r="A355" s="35"/>
      <c r="B355" s="34"/>
      <c r="C355" s="33"/>
      <c r="D355" s="33"/>
      <c r="E355" s="33"/>
      <c r="F355" s="33"/>
      <c r="G355" s="33"/>
      <c r="H355" s="33"/>
      <c r="I355" s="38"/>
      <c r="L355" s="31"/>
      <c r="M355" s="31"/>
      <c r="N355" s="31"/>
    </row>
    <row r="356" spans="1:14" s="32" customFormat="1" ht="14.25" customHeight="1" x14ac:dyDescent="0.25">
      <c r="A356" s="35"/>
      <c r="B356" s="34"/>
      <c r="C356" s="33"/>
      <c r="D356" s="33"/>
      <c r="E356" s="33"/>
      <c r="F356" s="33"/>
      <c r="G356" s="33"/>
      <c r="H356" s="33"/>
      <c r="I356" s="38"/>
      <c r="L356" s="31"/>
      <c r="M356" s="31"/>
      <c r="N356" s="31"/>
    </row>
    <row r="357" spans="1:14" s="32" customFormat="1" ht="14.25" customHeight="1" x14ac:dyDescent="0.25">
      <c r="A357" s="35"/>
      <c r="B357" s="34"/>
      <c r="C357" s="33"/>
      <c r="D357" s="33"/>
      <c r="E357" s="33"/>
      <c r="F357" s="33"/>
      <c r="G357" s="33"/>
      <c r="H357" s="33"/>
      <c r="I357" s="38"/>
      <c r="L357" s="31"/>
      <c r="M357" s="31"/>
      <c r="N357" s="31"/>
    </row>
    <row r="358" spans="1:14" s="32" customFormat="1" ht="14.25" customHeight="1" x14ac:dyDescent="0.25">
      <c r="A358" s="35"/>
      <c r="B358" s="34"/>
      <c r="C358" s="33"/>
      <c r="D358" s="33"/>
      <c r="E358" s="33"/>
      <c r="F358" s="33"/>
      <c r="G358" s="33"/>
      <c r="H358" s="33"/>
      <c r="I358" s="38"/>
      <c r="L358" s="31"/>
      <c r="M358" s="31"/>
      <c r="N358" s="31"/>
    </row>
    <row r="359" spans="1:14" s="32" customFormat="1" ht="14.25" customHeight="1" x14ac:dyDescent="0.25">
      <c r="A359" s="35"/>
      <c r="B359" s="34"/>
      <c r="C359" s="33"/>
      <c r="D359" s="33"/>
      <c r="E359" s="33"/>
      <c r="F359" s="33"/>
      <c r="G359" s="33"/>
      <c r="H359" s="33"/>
      <c r="I359" s="38"/>
      <c r="L359" s="31"/>
      <c r="M359" s="31"/>
      <c r="N359" s="31"/>
    </row>
    <row r="360" spans="1:14" s="32" customFormat="1" ht="14.25" customHeight="1" x14ac:dyDescent="0.25">
      <c r="A360" s="35"/>
      <c r="B360" s="34"/>
      <c r="C360" s="33"/>
      <c r="D360" s="33"/>
      <c r="E360" s="33"/>
      <c r="F360" s="33"/>
      <c r="G360" s="33"/>
      <c r="H360" s="33"/>
      <c r="I360" s="38"/>
      <c r="L360" s="31"/>
      <c r="M360" s="31"/>
      <c r="N360" s="31"/>
    </row>
    <row r="361" spans="1:14" s="32" customFormat="1" ht="14.25" customHeight="1" x14ac:dyDescent="0.25">
      <c r="A361" s="35"/>
      <c r="B361" s="34"/>
      <c r="C361" s="33"/>
      <c r="D361" s="33"/>
      <c r="E361" s="33"/>
      <c r="F361" s="33"/>
      <c r="G361" s="33"/>
      <c r="H361" s="33"/>
      <c r="I361" s="38"/>
      <c r="L361" s="31"/>
      <c r="M361" s="31"/>
      <c r="N361" s="31"/>
    </row>
    <row r="362" spans="1:14" s="32" customFormat="1" ht="14.25" customHeight="1" x14ac:dyDescent="0.25">
      <c r="A362" s="35"/>
      <c r="B362" s="34"/>
      <c r="C362" s="33"/>
      <c r="D362" s="33"/>
      <c r="E362" s="33"/>
      <c r="F362" s="33"/>
      <c r="G362" s="33"/>
      <c r="H362" s="33"/>
      <c r="I362" s="38"/>
      <c r="L362" s="31"/>
      <c r="M362" s="31"/>
      <c r="N362" s="31"/>
    </row>
    <row r="363" spans="1:14" s="32" customFormat="1" ht="14.25" customHeight="1" x14ac:dyDescent="0.25">
      <c r="A363" s="35"/>
      <c r="B363" s="34"/>
      <c r="C363" s="33"/>
      <c r="D363" s="33"/>
      <c r="E363" s="33"/>
      <c r="F363" s="33"/>
      <c r="G363" s="33"/>
      <c r="H363" s="33"/>
      <c r="I363" s="38"/>
      <c r="L363" s="31"/>
      <c r="M363" s="31"/>
      <c r="N363" s="31"/>
    </row>
    <row r="364" spans="1:14" s="32" customFormat="1" ht="14.25" customHeight="1" x14ac:dyDescent="0.25">
      <c r="A364" s="35"/>
      <c r="B364" s="34"/>
      <c r="C364" s="33"/>
      <c r="D364" s="33"/>
      <c r="E364" s="33"/>
      <c r="F364" s="33"/>
      <c r="G364" s="33"/>
      <c r="H364" s="33"/>
      <c r="I364" s="38"/>
      <c r="L364" s="31"/>
      <c r="M364" s="31"/>
      <c r="N364" s="31"/>
    </row>
    <row r="365" spans="1:14" s="32" customFormat="1" ht="14.25" customHeight="1" x14ac:dyDescent="0.25">
      <c r="A365" s="35"/>
      <c r="B365" s="34"/>
      <c r="C365" s="33"/>
      <c r="D365" s="33"/>
      <c r="E365" s="33"/>
      <c r="F365" s="33"/>
      <c r="G365" s="33"/>
      <c r="H365" s="33"/>
      <c r="I365" s="38"/>
      <c r="L365" s="31"/>
      <c r="M365" s="31"/>
      <c r="N365" s="31"/>
    </row>
    <row r="366" spans="1:14" s="32" customFormat="1" ht="14.25" customHeight="1" x14ac:dyDescent="0.25">
      <c r="A366" s="35"/>
      <c r="B366" s="34"/>
      <c r="C366" s="33"/>
      <c r="D366" s="33"/>
      <c r="E366" s="33"/>
      <c r="F366" s="33"/>
      <c r="G366" s="33"/>
      <c r="H366" s="33"/>
      <c r="I366" s="38"/>
      <c r="L366" s="31"/>
      <c r="M366" s="31"/>
      <c r="N366" s="31"/>
    </row>
    <row r="367" spans="1:14" s="32" customFormat="1" ht="14.25" customHeight="1" x14ac:dyDescent="0.25">
      <c r="A367" s="35"/>
      <c r="B367" s="34"/>
      <c r="C367" s="33"/>
      <c r="D367" s="33"/>
      <c r="E367" s="33"/>
      <c r="F367" s="33"/>
      <c r="G367" s="33"/>
      <c r="H367" s="33"/>
      <c r="I367" s="38"/>
      <c r="L367" s="31"/>
      <c r="M367" s="31"/>
      <c r="N367" s="31"/>
    </row>
    <row r="368" spans="1:14" s="32" customFormat="1" ht="14.25" customHeight="1" x14ac:dyDescent="0.25">
      <c r="A368" s="35"/>
      <c r="B368" s="34"/>
      <c r="C368" s="33"/>
      <c r="D368" s="33"/>
      <c r="E368" s="33"/>
      <c r="F368" s="33"/>
      <c r="G368" s="33"/>
      <c r="H368" s="33"/>
      <c r="I368" s="38"/>
      <c r="L368" s="31"/>
      <c r="M368" s="31"/>
      <c r="N368" s="31"/>
    </row>
    <row r="369" spans="1:11" ht="14.25" customHeight="1" x14ac:dyDescent="0.25">
      <c r="I369" s="38"/>
    </row>
    <row r="370" spans="1:11" ht="14.25" customHeight="1" x14ac:dyDescent="0.25">
      <c r="I370" s="38"/>
    </row>
    <row r="371" spans="1:11" ht="14.25" customHeight="1" x14ac:dyDescent="0.25">
      <c r="I371" s="38"/>
    </row>
    <row r="372" spans="1:11" ht="14.25" customHeight="1" x14ac:dyDescent="0.25">
      <c r="I372" s="38"/>
    </row>
    <row r="373" spans="1:11" ht="14.25" customHeight="1" x14ac:dyDescent="0.25">
      <c r="I373" s="38"/>
    </row>
    <row r="374" spans="1:11" ht="14.25" customHeight="1" x14ac:dyDescent="0.25">
      <c r="I374" s="38"/>
    </row>
    <row r="375" spans="1:11" ht="14.25" customHeight="1" x14ac:dyDescent="0.25">
      <c r="I375" s="38"/>
    </row>
    <row r="376" spans="1:11" ht="14.25" customHeight="1" x14ac:dyDescent="0.25">
      <c r="I376" s="38"/>
    </row>
    <row r="377" spans="1:11" ht="14.25" customHeight="1" x14ac:dyDescent="0.25">
      <c r="I377" s="38"/>
    </row>
    <row r="378" spans="1:11" s="36" customFormat="1" ht="30" customHeight="1" x14ac:dyDescent="0.25">
      <c r="A378" s="35"/>
      <c r="B378" s="34"/>
      <c r="C378" s="33"/>
      <c r="D378" s="33"/>
      <c r="E378" s="33"/>
      <c r="F378" s="33"/>
      <c r="G378" s="33"/>
      <c r="H378" s="33"/>
      <c r="I378" s="37"/>
      <c r="J378" s="37"/>
      <c r="K378" s="37"/>
    </row>
    <row r="379" spans="1:11" ht="14.25" customHeight="1" x14ac:dyDescent="0.25">
      <c r="I379" s="38"/>
    </row>
    <row r="380" spans="1:11" ht="14.25" customHeight="1" x14ac:dyDescent="0.25">
      <c r="I380" s="38"/>
    </row>
    <row r="381" spans="1:11" ht="14.25" customHeight="1" x14ac:dyDescent="0.25">
      <c r="I381" s="38"/>
    </row>
    <row r="382" spans="1:11" ht="14.25" customHeight="1" x14ac:dyDescent="0.25">
      <c r="I382" s="38"/>
    </row>
    <row r="383" spans="1:11" ht="14.25" customHeight="1" x14ac:dyDescent="0.25">
      <c r="I383" s="38"/>
    </row>
    <row r="384" spans="1:11" ht="14.25" customHeight="1" x14ac:dyDescent="0.25">
      <c r="I384" s="38"/>
    </row>
    <row r="385" spans="1:11" ht="14.25" customHeight="1" x14ac:dyDescent="0.25">
      <c r="I385" s="38"/>
    </row>
    <row r="387" spans="1:11" s="36" customFormat="1" ht="30" customHeight="1" x14ac:dyDescent="0.25">
      <c r="A387" s="35"/>
      <c r="B387" s="34"/>
      <c r="C387" s="33"/>
      <c r="D387" s="33"/>
      <c r="E387" s="33"/>
      <c r="F387" s="33"/>
      <c r="G387" s="33"/>
      <c r="H387" s="33"/>
      <c r="I387" s="37"/>
      <c r="J387" s="37"/>
      <c r="K387" s="37"/>
    </row>
    <row r="388" spans="1:11" ht="13.15" customHeight="1" x14ac:dyDescent="0.25"/>
    <row r="393" spans="1:11" ht="13.15" customHeight="1" x14ac:dyDescent="0.25"/>
    <row r="395" spans="1:11" ht="13.15" customHeight="1" x14ac:dyDescent="0.25"/>
    <row r="399" spans="1:11" ht="13.15" customHeight="1" x14ac:dyDescent="0.25"/>
    <row r="403" ht="13.15" customHeight="1" x14ac:dyDescent="0.25"/>
    <row r="411" ht="13.15" customHeight="1" x14ac:dyDescent="0.25"/>
  </sheetData>
  <mergeCells count="10">
    <mergeCell ref="A2:H2"/>
    <mergeCell ref="A33:B33"/>
    <mergeCell ref="A19:H19"/>
    <mergeCell ref="C23:H23"/>
    <mergeCell ref="A26:B26"/>
    <mergeCell ref="C6:H6"/>
    <mergeCell ref="A9:B9"/>
    <mergeCell ref="A16:B16"/>
    <mergeCell ref="A18:D18"/>
    <mergeCell ref="G18:H18"/>
  </mergeCells>
  <phoneticPr fontId="3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 AA UAT Mogosoaia</vt:lpstr>
      <vt:lpstr>Reabilitare sursa</vt:lpstr>
      <vt:lpstr>Reabilitare GA1</vt:lpstr>
      <vt:lpstr>Reabilitare GA2</vt:lpstr>
      <vt:lpstr>Reabilitare GA3</vt:lpstr>
      <vt:lpstr>Ext Aductiune</vt:lpstr>
      <vt:lpstr>Ext distrib</vt:lpstr>
      <vt:lpstr>Cap 2</vt:lpstr>
      <vt:lpstr>AA Centraliz Mogosoaia</vt:lpstr>
      <vt:lpstr>Sheet1</vt:lpstr>
      <vt:lpstr>' AA UAT Mogosoaia'!Print_Area</vt:lpstr>
      <vt:lpstr>'AA Centraliz Mogosoaia'!Print_Area</vt:lpstr>
      <vt:lpstr>'Ext Aductiune'!Print_Area</vt:lpstr>
      <vt:lpstr>'Ext distrib'!Print_Area</vt:lpstr>
      <vt:lpstr>'Reabilitare GA1'!Print_Area</vt:lpstr>
      <vt:lpstr>'Reabilitare GA2'!Print_Area</vt:lpstr>
      <vt:lpstr>'Reabilitare GA3'!Print_Area</vt:lpstr>
      <vt:lpstr>'Reabilitare sursa'!Print_Area</vt:lpstr>
    </vt:vector>
  </TitlesOfParts>
  <Company>Fichtner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DG</dc:subject>
  <dc:creator>Ramboll</dc:creator>
  <cp:lastModifiedBy>Adriana Barbu</cp:lastModifiedBy>
  <cp:lastPrinted>2017-10-04T11:02:00Z</cp:lastPrinted>
  <dcterms:created xsi:type="dcterms:W3CDTF">2008-03-27T13:48:05Z</dcterms:created>
  <dcterms:modified xsi:type="dcterms:W3CDTF">2017-10-04T11:02:36Z</dcterms:modified>
</cp:coreProperties>
</file>