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00" yWindow="-10" windowWidth="13100" windowHeight="7740" tabRatio="867" activeTab="1"/>
  </bookViews>
  <sheets>
    <sheet name="UAT Gradistea" sheetId="28" r:id="rId1"/>
    <sheet name="Ext canaliz Gradistea" sheetId="33" r:id="rId2"/>
    <sheet name="SPAU Gradistea" sheetId="34" r:id="rId3"/>
    <sheet name="SEAU Gradistea" sheetId="35" r:id="rId4"/>
    <sheet name="Power Supply" sheetId="25" r:id="rId5"/>
    <sheet name="Centralizator Gradistea" sheetId="27" r:id="rId6"/>
  </sheets>
  <externalReferences>
    <externalReference r:id="rId7"/>
    <externalReference r:id="rId8"/>
  </externalReferences>
  <definedNames>
    <definedName name="Lang">[1]Variables!$D$31</definedName>
    <definedName name="_xlnm.Print_Area" localSheetId="5">'Centralizator Gradistea'!$A$15:$H$26</definedName>
    <definedName name="_xlnm.Print_Area" localSheetId="1">'Ext canaliz Gradistea'!$A$1:$K$76</definedName>
    <definedName name="_xlnm.Print_Area" localSheetId="3">'SEAU Gradistea'!$A$1:$K$38</definedName>
    <definedName name="_xlnm.Print_Area" localSheetId="2">'SPAU Gradistea'!$A$1:$K$30</definedName>
    <definedName name="_xlnm.Print_Area" localSheetId="0">'UAT Gradistea'!$A$1:$C$25</definedName>
  </definedNames>
  <calcPr calcId="145621" iterate="1"/>
</workbook>
</file>

<file path=xl/calcChain.xml><?xml version="1.0" encoding="utf-8"?>
<calcChain xmlns="http://schemas.openxmlformats.org/spreadsheetml/2006/main">
  <c r="D84" i="33" l="1"/>
  <c r="D82" i="33"/>
  <c r="D80" i="33"/>
  <c r="J75" i="33"/>
  <c r="I75" i="33"/>
  <c r="H75" i="33"/>
  <c r="G75" i="33"/>
  <c r="J74" i="33"/>
  <c r="I74" i="33"/>
  <c r="H74" i="33"/>
  <c r="G74" i="33"/>
  <c r="E74" i="33"/>
  <c r="F74" i="33" s="1"/>
  <c r="J73" i="33"/>
  <c r="I73" i="33"/>
  <c r="H73" i="33"/>
  <c r="G73" i="33"/>
  <c r="E73" i="33"/>
  <c r="F73" i="33" s="1"/>
  <c r="J72" i="33"/>
  <c r="I72" i="33"/>
  <c r="H72" i="33"/>
  <c r="G72" i="33"/>
  <c r="F72" i="33"/>
  <c r="J71" i="33"/>
  <c r="I71" i="33"/>
  <c r="H71" i="33"/>
  <c r="G71" i="33"/>
  <c r="F71" i="33"/>
  <c r="J70" i="33"/>
  <c r="I70" i="33"/>
  <c r="H70" i="33"/>
  <c r="G70" i="33"/>
  <c r="F70" i="33"/>
  <c r="J69" i="33"/>
  <c r="I69" i="33"/>
  <c r="H69" i="33"/>
  <c r="G69" i="33"/>
  <c r="F69" i="33"/>
  <c r="J68" i="33"/>
  <c r="I68" i="33"/>
  <c r="H68" i="33"/>
  <c r="G68" i="33"/>
  <c r="F68" i="33"/>
  <c r="J67" i="33"/>
  <c r="I67" i="33"/>
  <c r="H67" i="33"/>
  <c r="G67" i="33"/>
  <c r="F67" i="33"/>
  <c r="J65" i="33"/>
  <c r="I65" i="33"/>
  <c r="E65" i="33"/>
  <c r="F65" i="33" s="1"/>
  <c r="J64" i="33"/>
  <c r="I64" i="33"/>
  <c r="E64" i="33"/>
  <c r="F64" i="33" s="1"/>
  <c r="J63" i="33"/>
  <c r="I63" i="33"/>
  <c r="E63" i="33"/>
  <c r="F63" i="33" s="1"/>
  <c r="J62" i="33"/>
  <c r="I62" i="33"/>
  <c r="H62" i="33"/>
  <c r="G62" i="33"/>
  <c r="F62" i="33"/>
  <c r="J61" i="33"/>
  <c r="I61" i="33"/>
  <c r="H61" i="33"/>
  <c r="G61" i="33"/>
  <c r="D61" i="33"/>
  <c r="F61" i="33" s="1"/>
  <c r="J60" i="33"/>
  <c r="I60" i="33"/>
  <c r="H60" i="33"/>
  <c r="G60" i="33"/>
  <c r="F60" i="33"/>
  <c r="J59" i="33"/>
  <c r="I59" i="33"/>
  <c r="H59" i="33"/>
  <c r="G59" i="33"/>
  <c r="F59" i="33"/>
  <c r="J58" i="33"/>
  <c r="I58" i="33"/>
  <c r="H58" i="33"/>
  <c r="G58" i="33"/>
  <c r="F58" i="33"/>
  <c r="J57" i="33"/>
  <c r="I57" i="33"/>
  <c r="H57" i="33"/>
  <c r="G57" i="33"/>
  <c r="F57" i="33"/>
  <c r="J56" i="33"/>
  <c r="I56" i="33"/>
  <c r="H56" i="33"/>
  <c r="G56" i="33"/>
  <c r="F56" i="33"/>
  <c r="J55" i="33"/>
  <c r="I55" i="33"/>
  <c r="H55" i="33"/>
  <c r="G55" i="33"/>
  <c r="F55" i="33"/>
  <c r="J54" i="33"/>
  <c r="I54" i="33"/>
  <c r="H54" i="33"/>
  <c r="G54" i="33"/>
  <c r="F54" i="33"/>
  <c r="J53" i="33"/>
  <c r="I53" i="33"/>
  <c r="H53" i="33"/>
  <c r="G53" i="33"/>
  <c r="F53" i="33"/>
  <c r="J52" i="33"/>
  <c r="I52" i="33"/>
  <c r="H52" i="33"/>
  <c r="G52" i="33"/>
  <c r="F52" i="33"/>
  <c r="J51" i="33"/>
  <c r="I51" i="33"/>
  <c r="H51" i="33"/>
  <c r="G51" i="33"/>
  <c r="F51" i="33"/>
  <c r="J50" i="33"/>
  <c r="I50" i="33"/>
  <c r="H50" i="33"/>
  <c r="G50" i="33"/>
  <c r="F50" i="33"/>
  <c r="J49" i="33"/>
  <c r="I49" i="33"/>
  <c r="H49" i="33"/>
  <c r="G49" i="33"/>
  <c r="F49" i="33"/>
  <c r="J48" i="33"/>
  <c r="I48" i="33"/>
  <c r="H48" i="33"/>
  <c r="G48" i="33"/>
  <c r="F48" i="33"/>
  <c r="J47" i="33"/>
  <c r="I47" i="33"/>
  <c r="H47" i="33"/>
  <c r="G47" i="33"/>
  <c r="F47" i="33"/>
  <c r="J46" i="33"/>
  <c r="I46" i="33"/>
  <c r="H46" i="33"/>
  <c r="G46" i="33"/>
  <c r="D46" i="33"/>
  <c r="F46" i="33" s="1"/>
  <c r="J45" i="33"/>
  <c r="I45" i="33"/>
  <c r="H45" i="33"/>
  <c r="G45" i="33"/>
  <c r="F45" i="33"/>
  <c r="J44" i="33"/>
  <c r="I44" i="33"/>
  <c r="H44" i="33"/>
  <c r="G44" i="33"/>
  <c r="F44" i="33"/>
  <c r="J43" i="33"/>
  <c r="I43" i="33"/>
  <c r="H43" i="33"/>
  <c r="G43" i="33"/>
  <c r="F43" i="33"/>
  <c r="J42" i="33"/>
  <c r="I42" i="33"/>
  <c r="H42" i="33"/>
  <c r="G42" i="33"/>
  <c r="F42" i="33"/>
  <c r="K42" i="33" s="1"/>
  <c r="J41" i="33"/>
  <c r="I41" i="33"/>
  <c r="H41" i="33"/>
  <c r="G41" i="33"/>
  <c r="F41" i="33"/>
  <c r="J40" i="33"/>
  <c r="I40" i="33"/>
  <c r="H40" i="33"/>
  <c r="G40" i="33"/>
  <c r="F40" i="33"/>
  <c r="J39" i="33"/>
  <c r="I39" i="33"/>
  <c r="H39" i="33"/>
  <c r="G39" i="33"/>
  <c r="F39" i="33"/>
  <c r="J38" i="33"/>
  <c r="I38" i="33"/>
  <c r="H38" i="33"/>
  <c r="G38" i="33"/>
  <c r="F38" i="33"/>
  <c r="J37" i="33"/>
  <c r="I37" i="33"/>
  <c r="H37" i="33"/>
  <c r="G37" i="33"/>
  <c r="F37" i="33"/>
  <c r="J36" i="33"/>
  <c r="I36" i="33"/>
  <c r="H36" i="33"/>
  <c r="G36" i="33"/>
  <c r="F36" i="33"/>
  <c r="J35" i="33"/>
  <c r="I35" i="33"/>
  <c r="H35" i="33"/>
  <c r="G35" i="33"/>
  <c r="F35" i="33"/>
  <c r="J34" i="33"/>
  <c r="I34" i="33"/>
  <c r="H34" i="33"/>
  <c r="G34" i="33"/>
  <c r="F34" i="33"/>
  <c r="K34" i="33" s="1"/>
  <c r="J33" i="33"/>
  <c r="I33" i="33"/>
  <c r="H33" i="33"/>
  <c r="G33" i="33"/>
  <c r="F33" i="33"/>
  <c r="J32" i="33"/>
  <c r="I32" i="33"/>
  <c r="H32" i="33"/>
  <c r="G32" i="33"/>
  <c r="F32" i="33"/>
  <c r="J31" i="33"/>
  <c r="I31" i="33"/>
  <c r="H31" i="33"/>
  <c r="G31" i="33"/>
  <c r="F31" i="33"/>
  <c r="J30" i="33"/>
  <c r="I30" i="33"/>
  <c r="H30" i="33"/>
  <c r="G30" i="33"/>
  <c r="F30" i="33"/>
  <c r="J29" i="33"/>
  <c r="I29" i="33"/>
  <c r="H29" i="33"/>
  <c r="G29" i="33"/>
  <c r="F29" i="33"/>
  <c r="J28" i="33"/>
  <c r="I28" i="33"/>
  <c r="H28" i="33"/>
  <c r="G28" i="33"/>
  <c r="F28" i="33"/>
  <c r="J27" i="33"/>
  <c r="I27" i="33"/>
  <c r="H27" i="33"/>
  <c r="G27" i="33"/>
  <c r="F27" i="33"/>
  <c r="J26" i="33"/>
  <c r="I26" i="33"/>
  <c r="H26" i="33"/>
  <c r="G26" i="33"/>
  <c r="F26" i="33"/>
  <c r="K26" i="33" s="1"/>
  <c r="J25" i="33"/>
  <c r="I25" i="33"/>
  <c r="H25" i="33"/>
  <c r="G25" i="33"/>
  <c r="F25" i="33"/>
  <c r="J24" i="33"/>
  <c r="I24" i="33"/>
  <c r="H24" i="33"/>
  <c r="G24" i="33"/>
  <c r="F24" i="33"/>
  <c r="J23" i="33"/>
  <c r="I23" i="33"/>
  <c r="H23" i="33"/>
  <c r="G23" i="33"/>
  <c r="F23" i="33"/>
  <c r="J22" i="33"/>
  <c r="I22" i="33"/>
  <c r="H22" i="33"/>
  <c r="G22" i="33"/>
  <c r="F22" i="33"/>
  <c r="J21" i="33"/>
  <c r="I21" i="33"/>
  <c r="H21" i="33"/>
  <c r="G21" i="33"/>
  <c r="F21" i="33"/>
  <c r="J20" i="33"/>
  <c r="I20" i="33"/>
  <c r="H20" i="33"/>
  <c r="G20" i="33"/>
  <c r="F20" i="33"/>
  <c r="J19" i="33"/>
  <c r="I19" i="33"/>
  <c r="H19" i="33"/>
  <c r="G19" i="33"/>
  <c r="F19" i="33"/>
  <c r="J18" i="33"/>
  <c r="I18" i="33"/>
  <c r="H18" i="33"/>
  <c r="G18" i="33"/>
  <c r="F18" i="33"/>
  <c r="K18" i="33" s="1"/>
  <c r="J17" i="33"/>
  <c r="I17" i="33"/>
  <c r="H17" i="33"/>
  <c r="G17" i="33"/>
  <c r="F17" i="33"/>
  <c r="J16" i="33"/>
  <c r="I16" i="33"/>
  <c r="H16" i="33"/>
  <c r="G16" i="33"/>
  <c r="F16" i="33"/>
  <c r="J15" i="33"/>
  <c r="I15" i="33"/>
  <c r="H15" i="33"/>
  <c r="G15" i="33"/>
  <c r="F15" i="33"/>
  <c r="J14" i="33"/>
  <c r="I14" i="33"/>
  <c r="H14" i="33"/>
  <c r="G14" i="33"/>
  <c r="F14" i="33"/>
  <c r="J13" i="33"/>
  <c r="I13" i="33"/>
  <c r="H13" i="33"/>
  <c r="G13" i="33"/>
  <c r="F13" i="33"/>
  <c r="K13" i="33" l="1"/>
  <c r="K19" i="33"/>
  <c r="K21" i="33"/>
  <c r="K27" i="33"/>
  <c r="K29" i="33"/>
  <c r="K35" i="33"/>
  <c r="K37" i="33"/>
  <c r="K43" i="33"/>
  <c r="K45" i="33"/>
  <c r="K49" i="33"/>
  <c r="K53" i="33"/>
  <c r="K65" i="33"/>
  <c r="K75" i="33"/>
  <c r="K15" i="33"/>
  <c r="K23" i="33"/>
  <c r="K31" i="33"/>
  <c r="K39" i="33"/>
  <c r="K57" i="33"/>
  <c r="K69" i="33"/>
  <c r="K62" i="33"/>
  <c r="K59" i="33"/>
  <c r="K25" i="33"/>
  <c r="K33" i="33"/>
  <c r="K41" i="33"/>
  <c r="K55" i="33"/>
  <c r="K56" i="33"/>
  <c r="K58" i="33"/>
  <c r="K71" i="33"/>
  <c r="K72" i="33"/>
  <c r="K14" i="33"/>
  <c r="K22" i="33"/>
  <c r="K30" i="33"/>
  <c r="K38" i="33"/>
  <c r="K46" i="33"/>
  <c r="K63" i="33"/>
  <c r="K17" i="33"/>
  <c r="K73" i="33"/>
  <c r="K20" i="33"/>
  <c r="K28" i="33"/>
  <c r="K36" i="33"/>
  <c r="K44" i="33"/>
  <c r="K51" i="33"/>
  <c r="K52" i="33"/>
  <c r="K54" i="33"/>
  <c r="K67" i="33"/>
  <c r="K68" i="33"/>
  <c r="K70" i="33"/>
  <c r="K50" i="33"/>
  <c r="K60" i="33"/>
  <c r="K47" i="33"/>
  <c r="K48" i="33"/>
  <c r="K16" i="33"/>
  <c r="K24" i="33"/>
  <c r="K32" i="33"/>
  <c r="K40" i="33"/>
  <c r="K61" i="33"/>
  <c r="K64" i="33"/>
  <c r="K74" i="33"/>
  <c r="E27" i="34" l="1"/>
  <c r="E26" i="34"/>
  <c r="J26" i="34" l="1"/>
  <c r="I26" i="34"/>
  <c r="H26" i="34"/>
  <c r="G26" i="34"/>
  <c r="F26" i="34"/>
  <c r="J25" i="34"/>
  <c r="I25" i="34"/>
  <c r="H25" i="34"/>
  <c r="G25" i="34"/>
  <c r="F25" i="34"/>
  <c r="K25" i="34" l="1"/>
  <c r="K26" i="34"/>
  <c r="F16" i="34" l="1"/>
  <c r="F27" i="34"/>
  <c r="F28" i="34"/>
  <c r="F13" i="34"/>
  <c r="F14" i="34"/>
  <c r="F15" i="34"/>
  <c r="F12" i="34"/>
  <c r="I29" i="34" l="1"/>
  <c r="G38" i="35" l="1"/>
  <c r="H38" i="35"/>
  <c r="I38" i="35"/>
  <c r="F38" i="35"/>
  <c r="K36" i="35"/>
  <c r="E36" i="35"/>
  <c r="K35" i="35"/>
  <c r="E35" i="35"/>
  <c r="K34" i="35"/>
  <c r="E34" i="35"/>
  <c r="K33" i="35"/>
  <c r="E33" i="35"/>
  <c r="K32" i="35"/>
  <c r="E32" i="35"/>
  <c r="K31" i="35"/>
  <c r="E31" i="35"/>
  <c r="K30" i="35"/>
  <c r="E30" i="35"/>
  <c r="K29" i="35"/>
  <c r="E29" i="35"/>
  <c r="K28" i="35"/>
  <c r="E28" i="35"/>
  <c r="K27" i="35"/>
  <c r="E27" i="35"/>
  <c r="K26" i="35"/>
  <c r="E26" i="35"/>
  <c r="K25" i="35"/>
  <c r="E25" i="35"/>
  <c r="K24" i="35"/>
  <c r="E24" i="35"/>
  <c r="K23" i="35"/>
  <c r="E23" i="35"/>
  <c r="K22" i="35"/>
  <c r="E22" i="35"/>
  <c r="K21" i="35"/>
  <c r="E21" i="35"/>
  <c r="K20" i="35"/>
  <c r="E20" i="35"/>
  <c r="K19" i="35"/>
  <c r="E19" i="35"/>
  <c r="K18" i="35"/>
  <c r="E18" i="35"/>
  <c r="K17" i="35"/>
  <c r="E17" i="35"/>
  <c r="K16" i="35"/>
  <c r="E16" i="35"/>
  <c r="K15" i="35"/>
  <c r="E15" i="35"/>
  <c r="K14" i="35"/>
  <c r="E14" i="35"/>
  <c r="K13" i="35"/>
  <c r="E13" i="35"/>
  <c r="K12" i="35"/>
  <c r="E12" i="35"/>
  <c r="K35" i="34"/>
  <c r="K32" i="34"/>
  <c r="K29" i="34"/>
  <c r="J24" i="34"/>
  <c r="I24" i="34"/>
  <c r="F24" i="34"/>
  <c r="J23" i="34"/>
  <c r="I23" i="34"/>
  <c r="J22" i="34"/>
  <c r="I22" i="34"/>
  <c r="J21" i="34"/>
  <c r="I21" i="34"/>
  <c r="J20" i="34"/>
  <c r="I20" i="34"/>
  <c r="K20" i="34" s="1"/>
  <c r="J19" i="34"/>
  <c r="I19" i="34"/>
  <c r="J18" i="34"/>
  <c r="I18" i="34"/>
  <c r="J17" i="34"/>
  <c r="I17" i="34"/>
  <c r="F17" i="34"/>
  <c r="J28" i="34"/>
  <c r="I28" i="34"/>
  <c r="H28" i="34"/>
  <c r="G28" i="34"/>
  <c r="J27" i="34"/>
  <c r="I27" i="34"/>
  <c r="H27" i="34"/>
  <c r="G27" i="34"/>
  <c r="J16" i="34"/>
  <c r="I16" i="34"/>
  <c r="H16" i="34"/>
  <c r="G16" i="34"/>
  <c r="J15" i="34"/>
  <c r="I15" i="34"/>
  <c r="H15" i="34"/>
  <c r="G15" i="34"/>
  <c r="J14" i="34"/>
  <c r="I14" i="34"/>
  <c r="H14" i="34"/>
  <c r="G14" i="34"/>
  <c r="J13" i="34"/>
  <c r="I13" i="34"/>
  <c r="H13" i="34"/>
  <c r="G13" i="34"/>
  <c r="J12" i="34"/>
  <c r="I12" i="34"/>
  <c r="H12" i="34"/>
  <c r="G12" i="34"/>
  <c r="J76" i="33"/>
  <c r="I76" i="33"/>
  <c r="H76" i="33"/>
  <c r="G76" i="33"/>
  <c r="F76" i="33" l="1"/>
  <c r="M76" i="33" s="1"/>
  <c r="J30" i="34"/>
  <c r="K23" i="34"/>
  <c r="G30" i="34"/>
  <c r="F30" i="34"/>
  <c r="I30" i="34"/>
  <c r="H30" i="34"/>
  <c r="K13" i="34"/>
  <c r="K24" i="34"/>
  <c r="K12" i="34"/>
  <c r="K16" i="34"/>
  <c r="K19" i="34"/>
  <c r="K27" i="34"/>
  <c r="K17" i="34"/>
  <c r="K22" i="34"/>
  <c r="K21" i="34"/>
  <c r="K18" i="34"/>
  <c r="K14" i="34"/>
  <c r="K15" i="34"/>
  <c r="K28" i="34"/>
  <c r="K30" i="34" l="1"/>
  <c r="K76" i="33"/>
  <c r="C7" i="28" l="1"/>
  <c r="B3" i="28" l="1"/>
  <c r="B22" i="28"/>
  <c r="B21" i="28"/>
  <c r="B20" i="28"/>
  <c r="B18" i="28"/>
  <c r="B17" i="28"/>
  <c r="B16" i="28"/>
  <c r="B14" i="28"/>
  <c r="B13" i="28"/>
  <c r="B12" i="28"/>
  <c r="A26" i="27"/>
  <c r="B25" i="27"/>
  <c r="B24" i="27"/>
  <c r="B23" i="27"/>
  <c r="B10" i="27"/>
  <c r="B11" i="27"/>
  <c r="A16" i="27"/>
  <c r="A2" i="27"/>
  <c r="A12" i="27"/>
  <c r="B9" i="27"/>
  <c r="E11" i="27"/>
  <c r="C11" i="27"/>
  <c r="E25" i="27" l="1"/>
  <c r="C22" i="28" s="1"/>
  <c r="D25" i="27"/>
  <c r="C18" i="28" s="1"/>
  <c r="D11" i="27"/>
  <c r="C25" i="27"/>
  <c r="C14" i="28" s="1"/>
  <c r="G10" i="27" l="1"/>
  <c r="G24" i="27"/>
  <c r="D24" i="27"/>
  <c r="C17" i="28" s="1"/>
  <c r="D10" i="27"/>
  <c r="C10" i="27"/>
  <c r="C24" i="27"/>
  <c r="C13" i="28" s="1"/>
  <c r="E24" i="27"/>
  <c r="C21" i="28" s="1"/>
  <c r="E10" i="27"/>
  <c r="F24" i="27"/>
  <c r="F10" i="27"/>
  <c r="E9" i="27"/>
  <c r="E23" i="27"/>
  <c r="C20" i="28" s="1"/>
  <c r="F9" i="27"/>
  <c r="F23" i="27"/>
  <c r="D23" i="27"/>
  <c r="C16" i="28" s="1"/>
  <c r="D9" i="27"/>
  <c r="G9" i="27"/>
  <c r="G23" i="27"/>
  <c r="F11" i="27"/>
  <c r="F25" i="27"/>
  <c r="M30" i="34"/>
  <c r="F26" i="27" l="1"/>
  <c r="C23" i="28" s="1"/>
  <c r="H10" i="27"/>
  <c r="H24" i="27"/>
  <c r="D26" i="27"/>
  <c r="C9" i="27"/>
  <c r="C23" i="27"/>
  <c r="C12" i="28" s="1"/>
  <c r="E26" i="27"/>
  <c r="H9" i="27"/>
  <c r="H23" i="27"/>
  <c r="A24" i="27"/>
  <c r="B5" i="27" l="1"/>
  <c r="C5" i="27"/>
  <c r="D6" i="27"/>
  <c r="E6" i="27"/>
  <c r="F6" i="27"/>
  <c r="G6" i="27"/>
  <c r="A8" i="27"/>
  <c r="C14" i="27"/>
  <c r="A19" i="28"/>
  <c r="F20" i="27"/>
  <c r="B19" i="27"/>
  <c r="A24" i="28"/>
  <c r="A10" i="28"/>
  <c r="K9" i="25"/>
  <c r="J9" i="25"/>
  <c r="I9" i="25"/>
  <c r="G20" i="27"/>
  <c r="A22" i="27"/>
  <c r="C19" i="27"/>
  <c r="D20" i="27"/>
  <c r="E20" i="27"/>
  <c r="A23" i="28"/>
  <c r="A2" i="28"/>
  <c r="A15" i="28"/>
  <c r="B5" i="28"/>
  <c r="A11" i="28"/>
  <c r="F12" i="27" l="1"/>
  <c r="E12" i="27" l="1"/>
  <c r="D12" i="27" l="1"/>
  <c r="C12" i="27"/>
  <c r="C26" i="27" l="1"/>
  <c r="J37" i="35"/>
  <c r="K37" i="35" s="1"/>
  <c r="J38" i="35" l="1"/>
  <c r="M38" i="35" s="1"/>
  <c r="K38" i="35"/>
  <c r="G25" i="27"/>
  <c r="G26" i="27" s="1"/>
  <c r="G11" i="27"/>
  <c r="G12" i="27" s="1"/>
  <c r="J26" i="27" l="1"/>
  <c r="C24" i="28"/>
  <c r="F25" i="28" s="1"/>
  <c r="H11" i="27"/>
  <c r="H12" i="27" s="1"/>
  <c r="H25" i="27"/>
  <c r="H26" i="27" s="1"/>
</calcChain>
</file>

<file path=xl/sharedStrings.xml><?xml version="1.0" encoding="utf-8"?>
<sst xmlns="http://schemas.openxmlformats.org/spreadsheetml/2006/main" count="383" uniqueCount="188">
  <si>
    <t>Nr crt</t>
  </si>
  <si>
    <t>DENUMIREA OBIECTELOR</t>
  </si>
  <si>
    <t>C + I</t>
  </si>
  <si>
    <t>MU</t>
  </si>
  <si>
    <t>U</t>
  </si>
  <si>
    <t>TOTAL</t>
  </si>
  <si>
    <t xml:space="preserve">UM </t>
  </si>
  <si>
    <t>Cantit</t>
  </si>
  <si>
    <t>3</t>
  </si>
  <si>
    <t>4</t>
  </si>
  <si>
    <t>6</t>
  </si>
  <si>
    <t>7</t>
  </si>
  <si>
    <t>TOTAL OBIECT</t>
  </si>
  <si>
    <t>buc</t>
  </si>
  <si>
    <t>(EUR)</t>
  </si>
  <si>
    <t>Echip. Transport</t>
  </si>
  <si>
    <t>Dotari</t>
  </si>
  <si>
    <t>Pret Unitar (EUR)</t>
  </si>
  <si>
    <t>1</t>
  </si>
  <si>
    <t>2</t>
  </si>
  <si>
    <t>5</t>
  </si>
  <si>
    <t>8</t>
  </si>
  <si>
    <t>9</t>
  </si>
  <si>
    <t>10</t>
  </si>
  <si>
    <t>11</t>
  </si>
  <si>
    <t>12</t>
  </si>
  <si>
    <t>0</t>
  </si>
  <si>
    <t>14</t>
  </si>
  <si>
    <t>15</t>
  </si>
  <si>
    <t>16</t>
  </si>
  <si>
    <t>DESFASURATOR SUB-OBIECTE</t>
  </si>
  <si>
    <t>18</t>
  </si>
  <si>
    <t>19</t>
  </si>
  <si>
    <t>21</t>
  </si>
  <si>
    <t>EXTINDERE RETEA DE CANALIZARE</t>
  </si>
  <si>
    <t>22</t>
  </si>
  <si>
    <t>23</t>
  </si>
  <si>
    <t>24</t>
  </si>
  <si>
    <t xml:space="preserve">C + I 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</si>
  <si>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</si>
  <si>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</si>
  <si>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</si>
  <si>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</si>
  <si>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</si>
  <si>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</si>
  <si>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</si>
  <si>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</si>
  <si>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</si>
  <si>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20</t>
  </si>
  <si>
    <t>25</t>
  </si>
  <si>
    <t>26</t>
  </si>
  <si>
    <t>STATII NOI DE POMPARE APA UZATA</t>
  </si>
  <si>
    <t>refulari</t>
  </si>
  <si>
    <t>racorduri</t>
  </si>
  <si>
    <t>gravitational</t>
  </si>
  <si>
    <r>
      <t xml:space="preserve">Asistenta tehnica pentru pregatirea aplicatiei de finantare si a documentatiilor de atribuire pentru               
</t>
    </r>
    <r>
      <rPr>
        <b/>
        <sz val="10"/>
        <rFont val="Arial"/>
        <family val="2"/>
      </rPr>
      <t xml:space="preserve">Proiectul regional de dezvoltare a infrastructurii de apa si apa uzata in judetul Ilfov, in perioada 2014-2020
</t>
    </r>
  </si>
  <si>
    <t>Racorduri</t>
  </si>
  <si>
    <t>27</t>
  </si>
  <si>
    <t>Generator mobil</t>
  </si>
  <si>
    <t>Gratare rare</t>
  </si>
  <si>
    <t>ans</t>
  </si>
  <si>
    <t>Statie receptie vidanja</t>
  </si>
  <si>
    <t>Statie pompare influent</t>
  </si>
  <si>
    <t>Unitati mecanice compacte (gratare dese-desnisipator-separator de grasimi)</t>
  </si>
  <si>
    <t>Camera distributie reactoare biologice si reactoare biologice</t>
  </si>
  <si>
    <t>Statie de suflante</t>
  </si>
  <si>
    <t>Tratare chimica</t>
  </si>
  <si>
    <t>Dezinfectie cu UV</t>
  </si>
  <si>
    <t>Statie de pompare apa tehnologica</t>
  </si>
  <si>
    <t>Bazin de stocare si statie de pompare namol in exces</t>
  </si>
  <si>
    <t>Prelucrare namol</t>
  </si>
  <si>
    <t>Statie pompare supernatant</t>
  </si>
  <si>
    <t>Platforme depozitare namol deshidratat</t>
  </si>
  <si>
    <t>Echipamente electrice de proces</t>
  </si>
  <si>
    <t>HVAC</t>
  </si>
  <si>
    <t>Conducte tehnologice exterioare</t>
  </si>
  <si>
    <t>Conducte interioare si accesorii</t>
  </si>
  <si>
    <t>Instalatii de automatizare si control (SCADA)</t>
  </si>
  <si>
    <t>Instalatie fotoelectrica</t>
  </si>
  <si>
    <t>Gura de descarcare</t>
  </si>
  <si>
    <t>Fundatii speciale</t>
  </si>
  <si>
    <t>Dotari cu echipamente de laborator</t>
  </si>
  <si>
    <t>Cladire administrativa</t>
  </si>
  <si>
    <t>CAP 2</t>
  </si>
  <si>
    <t>Statie de epurare Gradistea</t>
  </si>
  <si>
    <t>Extindere retea de canalizare Gradistea</t>
  </si>
  <si>
    <t>UAT GRADISTEA</t>
  </si>
  <si>
    <t>STATIA DE EPURARE GRADISTEA</t>
  </si>
  <si>
    <t>m</t>
  </si>
  <si>
    <t>Camine pe conductele de refulare</t>
  </si>
  <si>
    <t>SPAU 7 (D=3 m, H=6,5 m)</t>
  </si>
  <si>
    <t>Statii noi de pompare apa uzata Gradistea</t>
  </si>
  <si>
    <t>9 SPAU</t>
  </si>
  <si>
    <t>Alimentare cu energie electrica - 9 SPAU</t>
  </si>
  <si>
    <t>Preparare si dozare polimeri</t>
  </si>
  <si>
    <t>Instalatie de tratare var</t>
  </si>
  <si>
    <t>Lucrari amenajare SEAU (demolari, iluminat exterior, instalatii legare la paratrasnet, drumuri, zona parcre, garduri, porti)</t>
  </si>
  <si>
    <t>SEAU Gradistea + PT</t>
  </si>
  <si>
    <t>Colector PVC Dn 200 mm, H&lt;1,5 m , macadam</t>
  </si>
  <si>
    <t>Colector PVC Dn 250 mm, H&lt;1,5 m , macadam</t>
  </si>
  <si>
    <t>Colector PVC Dn 200 mm, H=1,5÷2 m, macadam</t>
  </si>
  <si>
    <t>Colector PVC Dn 200 mm, H&lt;1,5 m, asfalt</t>
  </si>
  <si>
    <t>Colector PVC Dn 200 mm, H=1,5÷2 m, asfalt</t>
  </si>
  <si>
    <t>Colector PVC Dn 200 mm, H=2÷2,5 m, asfalt</t>
  </si>
  <si>
    <t>Colector PVC Dn 200 mm, H=2÷2,5 m, macadam</t>
  </si>
  <si>
    <t>Colector PVC Dn 200 mm, H=2,5÷3 m, macadam</t>
  </si>
  <si>
    <t>Colector PVC Dn 250 mm, H=1,5÷2 m, asfalt</t>
  </si>
  <si>
    <t>Colector PVC Dn 250 mm, H=2÷2,5 m, asfalt</t>
  </si>
  <si>
    <t>Colector PVC Dn 250 mm, H=2,5÷3 m, asfalt</t>
  </si>
  <si>
    <t>Colector PVC Dn 250 mm, H=3÷3,5 m, asfalt</t>
  </si>
  <si>
    <t>Colector PVC Dn 250 mm, H=3,5÷4 m, asfalt</t>
  </si>
  <si>
    <t>Colector PVC Dn 250 mm, H&gt;4 m, asfalt</t>
  </si>
  <si>
    <t>Colector PVC Dn 250 mm, H=1,5÷2 m, macadam</t>
  </si>
  <si>
    <t>Colector PVC Dn 250 mm, H=2÷2,5 m, macadam</t>
  </si>
  <si>
    <t>Colector PVC Dn 250 mm, H=2,5÷3 m, macadam</t>
  </si>
  <si>
    <t>Colector PVC Dn 250 mm, H=3÷3,5 m, macadam</t>
  </si>
  <si>
    <t>Colector PVC Dn 250 mm, H=3,5÷4 m, macadam</t>
  </si>
  <si>
    <t>Colector PVC Dn 250 mm, H&gt;4 m, macadam</t>
  </si>
  <si>
    <t>Colector PVC Dn 315 mm, H=2,5÷3 m, macadam</t>
  </si>
  <si>
    <t>Colector PVC Dn 315 mm, H=1,5÷2 m, asfalt</t>
  </si>
  <si>
    <t>Colector PVC Dn 315 mm, H=2÷2,5 m, asfalt</t>
  </si>
  <si>
    <t>Colector PVC Dn 315 mm, H=2,5÷3 m, asfalt</t>
  </si>
  <si>
    <t>Colector PVC Dn 315 mm, H=3÷3,5 m, asfalt</t>
  </si>
  <si>
    <t>Colector PVC Dn 315 mm, H=3,5÷4 m, asfalt</t>
  </si>
  <si>
    <t>Colector PVC Dn 315 mm, H&gt;4 m, asfalt</t>
  </si>
  <si>
    <t>Colector PVC Dn 315 mm, H=1,5÷2 m, macadam</t>
  </si>
  <si>
    <t>Colector PVC Dn 315 mm, H=2÷2,5 m, macadam</t>
  </si>
  <si>
    <t>Colector PVC Dn 315 mm, H=3÷3,5 m , macadam</t>
  </si>
  <si>
    <t>Colector PVC Dn 315 mm, H=3,5÷4 m , macadam</t>
  </si>
  <si>
    <t>Colector PVC Dn 315 mm, H&gt;4 m , macadam</t>
  </si>
  <si>
    <t>Conducte refulare PEID De 90 mm, asfalt</t>
  </si>
  <si>
    <t>Conducte refulare PEID De 90 mm, macadam</t>
  </si>
  <si>
    <t>Conducte refulare PEID De 90 mm, pamant</t>
  </si>
  <si>
    <t>Conducte refulare PEID De 140 mm, macadam</t>
  </si>
  <si>
    <t>Conducte refulare PEID De 180 mm, macadam</t>
  </si>
  <si>
    <t>Anexa 5.3.19.2</t>
  </si>
  <si>
    <t xml:space="preserve">STUDIU DE FEZABILITATE            Volumul II - Anexe                          Anexa 5.3.19.2                 </t>
  </si>
  <si>
    <t>STUDIU DE FEZABILITATE            Volumul II - Anexe                          Anexa 5.3.19.2-1</t>
  </si>
  <si>
    <t>STUDIU DE FEZABILITATE            Volumul II - Anexe                          Anexa 5.3.19.2-2</t>
  </si>
  <si>
    <t>STUDIU DE FEZABILITATE            Volumul II - Anexe                          Anexa 5.3.19.2-3</t>
  </si>
  <si>
    <t>Gratar camin inainte SPAU</t>
  </si>
  <si>
    <t>SPAU 1, SPAU 4, SPAU 9 (D=1,5 m, H=4 m)</t>
  </si>
  <si>
    <t>SPAU 2 (D=2 m,H=5 m)</t>
  </si>
  <si>
    <t>SPAU 3 (D=1,5 m, H=5 m)</t>
  </si>
  <si>
    <t>SPAU 5, SPAU 6, SPAU 8 (D=1,5 m, H=3,5 m)</t>
  </si>
  <si>
    <t xml:space="preserve">Instalatii automatizare SCADA </t>
  </si>
  <si>
    <t>Q=3 l/s, H=11 m</t>
  </si>
  <si>
    <t>Q=3 l/s, H=20 m</t>
  </si>
  <si>
    <t>Q=3 l/s, H=18 m</t>
  </si>
  <si>
    <t>Q=3 l/s, H=13 m</t>
  </si>
  <si>
    <t>Q=3 l/s, H=16 m</t>
  </si>
  <si>
    <t>Q=3 l/s, H=23 m</t>
  </si>
  <si>
    <t>Q=7,75 l/s, H=16 m</t>
  </si>
  <si>
    <t>Q=16,74 l/s, H=21 m</t>
  </si>
  <si>
    <t>Instalatii hidromecanice</t>
  </si>
  <si>
    <t>Instalatii electrice</t>
  </si>
  <si>
    <t>Camine vizitare Dn 200, H&lt;1,5 m</t>
  </si>
  <si>
    <t>Camine vizitare Dn 200, H=1,5÷2 m</t>
  </si>
  <si>
    <t>Camine vizitare Dn 200, H=2÷2,5 m</t>
  </si>
  <si>
    <t>Camine vizitare Dn 200, H=2,5÷3 m</t>
  </si>
  <si>
    <r>
      <t>Camine vizitare Dn 250, H</t>
    </r>
    <r>
      <rPr>
        <sz val="10"/>
        <rFont val="Calibri"/>
        <family val="2"/>
        <charset val="238"/>
      </rPr>
      <t>&lt;1,5</t>
    </r>
    <r>
      <rPr>
        <sz val="10"/>
        <rFont val="Arial"/>
        <family val="2"/>
      </rPr>
      <t xml:space="preserve"> m</t>
    </r>
  </si>
  <si>
    <r>
      <t>Camine vizitare Dn 250, H</t>
    </r>
    <r>
      <rPr>
        <sz val="10"/>
        <rFont val="Calibri"/>
        <family val="2"/>
        <charset val="238"/>
      </rPr>
      <t>=1,5÷</t>
    </r>
    <r>
      <rPr>
        <sz val="10"/>
        <rFont val="Arial"/>
        <family val="2"/>
      </rPr>
      <t>2 m</t>
    </r>
  </si>
  <si>
    <r>
      <t>Camine vizitare Dn 250, H</t>
    </r>
    <r>
      <rPr>
        <sz val="10"/>
        <rFont val="Calibri"/>
        <family val="2"/>
        <charset val="238"/>
      </rPr>
      <t>=2÷</t>
    </r>
    <r>
      <rPr>
        <sz val="10"/>
        <rFont val="Arial"/>
        <family val="2"/>
      </rPr>
      <t>2,5 m</t>
    </r>
  </si>
  <si>
    <r>
      <t>Camine vizitare Dn 250, H</t>
    </r>
    <r>
      <rPr>
        <sz val="10"/>
        <rFont val="Calibri"/>
        <family val="2"/>
        <charset val="238"/>
      </rPr>
      <t>=2,5÷</t>
    </r>
    <r>
      <rPr>
        <sz val="10"/>
        <rFont val="Arial"/>
        <family val="2"/>
      </rPr>
      <t>3 m</t>
    </r>
  </si>
  <si>
    <r>
      <t>Camine vizitare Dn 250, H</t>
    </r>
    <r>
      <rPr>
        <sz val="10"/>
        <rFont val="Calibri"/>
        <family val="2"/>
        <charset val="238"/>
      </rPr>
      <t>=3÷</t>
    </r>
    <r>
      <rPr>
        <sz val="10"/>
        <rFont val="Arial"/>
        <family val="2"/>
      </rPr>
      <t>3,5 m</t>
    </r>
  </si>
  <si>
    <r>
      <t>Camine vizitare Dn 250, H</t>
    </r>
    <r>
      <rPr>
        <sz val="10"/>
        <rFont val="Calibri"/>
        <family val="2"/>
        <charset val="238"/>
      </rPr>
      <t>=3,5÷</t>
    </r>
    <r>
      <rPr>
        <sz val="10"/>
        <rFont val="Arial"/>
        <family val="2"/>
      </rPr>
      <t>4 m</t>
    </r>
  </si>
  <si>
    <r>
      <t>Camine vizitare Dn 250, H</t>
    </r>
    <r>
      <rPr>
        <sz val="10"/>
        <rFont val="Calibri"/>
        <family val="2"/>
        <charset val="238"/>
      </rPr>
      <t>&gt;</t>
    </r>
    <r>
      <rPr>
        <sz val="10"/>
        <rFont val="Arial"/>
        <family val="2"/>
      </rPr>
      <t>4 m</t>
    </r>
  </si>
  <si>
    <r>
      <t>Camine vizitare Dn 315, H</t>
    </r>
    <r>
      <rPr>
        <sz val="10"/>
        <rFont val="Calibri"/>
        <family val="2"/>
        <charset val="238"/>
      </rPr>
      <t>=1,5÷</t>
    </r>
    <r>
      <rPr>
        <sz val="10"/>
        <rFont val="Arial"/>
        <family val="2"/>
      </rPr>
      <t>2 m</t>
    </r>
  </si>
  <si>
    <r>
      <t>Camine vizitare Dn 315, H</t>
    </r>
    <r>
      <rPr>
        <sz val="10"/>
        <rFont val="Calibri"/>
        <family val="2"/>
        <charset val="238"/>
      </rPr>
      <t>=2÷</t>
    </r>
    <r>
      <rPr>
        <sz val="10"/>
        <rFont val="Arial"/>
        <family val="2"/>
      </rPr>
      <t>2,5 m</t>
    </r>
  </si>
  <si>
    <r>
      <t>Camine vizitare Dn 315, H</t>
    </r>
    <r>
      <rPr>
        <sz val="10"/>
        <rFont val="Calibri"/>
        <family val="2"/>
        <charset val="238"/>
      </rPr>
      <t>=2,5÷</t>
    </r>
    <r>
      <rPr>
        <sz val="10"/>
        <rFont val="Arial"/>
        <family val="2"/>
      </rPr>
      <t>3 m</t>
    </r>
  </si>
  <si>
    <r>
      <t>Camine vizitare Dn 315, H</t>
    </r>
    <r>
      <rPr>
        <sz val="10"/>
        <rFont val="Calibri"/>
        <family val="2"/>
        <charset val="238"/>
      </rPr>
      <t>=3÷</t>
    </r>
    <r>
      <rPr>
        <sz val="10"/>
        <rFont val="Arial"/>
        <family val="2"/>
      </rPr>
      <t>3,5 m</t>
    </r>
  </si>
  <si>
    <r>
      <t>Camine vizitare Dn 315, H</t>
    </r>
    <r>
      <rPr>
        <sz val="10"/>
        <rFont val="Calibri"/>
        <family val="2"/>
        <charset val="238"/>
      </rPr>
      <t>=3,5÷</t>
    </r>
    <r>
      <rPr>
        <sz val="10"/>
        <rFont val="Arial"/>
        <family val="2"/>
      </rPr>
      <t>4 m</t>
    </r>
  </si>
  <si>
    <r>
      <t>Camine vizitare Dn 315, H</t>
    </r>
    <r>
      <rPr>
        <sz val="10"/>
        <rFont val="Calibri"/>
        <family val="2"/>
        <charset val="238"/>
      </rPr>
      <t>&gt;</t>
    </r>
    <r>
      <rPr>
        <sz val="10"/>
        <rFont val="Arial"/>
        <family val="2"/>
      </rPr>
      <t>4 m+CD</t>
    </r>
  </si>
  <si>
    <t>Subtraversare Dj 101 cu conducta Dn 250 mm in tub protectie OL Dn 400 mm (Ltot=223 m, 19 buc)</t>
  </si>
  <si>
    <t>Subtraversare Dj 200 cu conducta Dn 250 mm in tub protectie OL Dn 400 mm (Ltot=37 m, 3 buc)</t>
  </si>
  <si>
    <t>Subtraversare vale locala cu conducta Dn 250 mm in tub protectie OL Dn 400 m (Ltot=33 m, 1 buc)</t>
  </si>
  <si>
    <t>Subtraversare vale locala cu conducta De 90 mm in tub protectie OL Dn 200 m (Ltot=16 m, 1 buc)</t>
  </si>
  <si>
    <t>Subtraversare Dj 200 cu conducta refulare De 90 mm in tub protectie OL Dn 200 mm (Ltot=8 m, 1 buc)</t>
  </si>
  <si>
    <t>Canalizare gravitationala</t>
  </si>
  <si>
    <t>Conducte de refulare</t>
  </si>
  <si>
    <t>28</t>
  </si>
  <si>
    <t>2.2</t>
  </si>
  <si>
    <t>2.3</t>
  </si>
  <si>
    <t>Drum acces</t>
  </si>
  <si>
    <t xml:space="preserve">SEAU Gradistea </t>
  </si>
  <si>
    <t>1.3</t>
  </si>
  <si>
    <t>Amenajari pentru protectia mediului</t>
  </si>
  <si>
    <t xml:space="preserve">
Proiectul regional de dezvoltare a infrastructurii de apa si apa uzata din judetul Ilfov, in perioada 2014-2020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</si>
</sst>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General_);[Red]\-General_)"/>
    <numFmt numFmtId="167" formatCode="_-* #,##0&quot; DM&quot;_-;\-* #,##0&quot; DM&quot;_-;_-* &quot;-&quot;&quot; DM&quot;_-;_-@_-"/>
  </numFmts>
  <fonts count="35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Helv"/>
    </font>
    <font>
      <sz val="8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  <charset val="238"/>
    </font>
    <font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Calibri"/>
      <family val="2"/>
      <charset val="238"/>
    </font>
    <font>
      <b/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166" fontId="15" fillId="0" borderId="0"/>
    <xf numFmtId="0" fontId="5" fillId="0" borderId="1" applyNumberFormat="0" applyFill="0" applyAlignment="0" applyProtection="0"/>
    <xf numFmtId="167" fontId="15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294">
    <xf numFmtId="0" fontId="0" fillId="0" borderId="0" xfId="0"/>
    <xf numFmtId="3" fontId="12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0" fillId="0" borderId="0" xfId="0" applyNumberFormat="1"/>
    <xf numFmtId="4" fontId="12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justify" wrapText="1"/>
    </xf>
    <xf numFmtId="4" fontId="13" fillId="0" borderId="2" xfId="0" applyNumberFormat="1" applyFont="1" applyBorder="1" applyAlignment="1">
      <alignment horizontal="right" vertical="justify"/>
    </xf>
    <xf numFmtId="4" fontId="14" fillId="0" borderId="6" xfId="0" applyNumberFormat="1" applyFont="1" applyBorder="1" applyAlignment="1">
      <alignment horizontal="right" vertical="justify"/>
    </xf>
    <xf numFmtId="4" fontId="14" fillId="0" borderId="7" xfId="0" applyNumberFormat="1" applyFont="1" applyBorder="1" applyAlignment="1">
      <alignment horizontal="right" vertical="justify"/>
    </xf>
    <xf numFmtId="3" fontId="12" fillId="0" borderId="13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right" vertical="justify"/>
    </xf>
    <xf numFmtId="3" fontId="18" fillId="0" borderId="0" xfId="25" applyNumberFormat="1" applyFont="1" applyAlignment="1">
      <alignment horizontal="center"/>
    </xf>
    <xf numFmtId="49" fontId="6" fillId="0" borderId="10" xfId="25" applyNumberFormat="1" applyFont="1" applyBorder="1" applyAlignment="1">
      <alignment horizontal="center" vertical="center" wrapText="1"/>
    </xf>
    <xf numFmtId="3" fontId="6" fillId="0" borderId="11" xfId="25" applyNumberFormat="1" applyFont="1" applyBorder="1" applyAlignment="1">
      <alignment horizontal="center" vertical="center" wrapText="1"/>
    </xf>
    <xf numFmtId="3" fontId="6" fillId="0" borderId="2" xfId="25" applyNumberFormat="1" applyFont="1" applyBorder="1" applyAlignment="1">
      <alignment horizontal="center" vertical="center"/>
    </xf>
    <xf numFmtId="49" fontId="3" fillId="0" borderId="0" xfId="25" applyNumberFormat="1" applyFont="1" applyAlignment="1">
      <alignment horizontal="center" vertical="top"/>
    </xf>
    <xf numFmtId="3" fontId="3" fillId="0" borderId="0" xfId="25" applyNumberFormat="1" applyFont="1" applyAlignment="1"/>
    <xf numFmtId="3" fontId="3" fillId="0" borderId="0" xfId="25" applyNumberFormat="1" applyFont="1" applyAlignment="1">
      <alignment horizontal="center"/>
    </xf>
    <xf numFmtId="49" fontId="10" fillId="0" borderId="0" xfId="25" applyNumberFormat="1" applyFont="1" applyBorder="1" applyAlignment="1">
      <alignment horizontal="center"/>
    </xf>
    <xf numFmtId="3" fontId="10" fillId="0" borderId="0" xfId="25" applyNumberFormat="1" applyFont="1" applyBorder="1" applyAlignment="1">
      <alignment horizontal="center"/>
    </xf>
    <xf numFmtId="3" fontId="6" fillId="0" borderId="5" xfId="25" applyNumberFormat="1" applyFont="1" applyBorder="1" applyAlignment="1">
      <alignment horizontal="center" vertical="center" wrapText="1"/>
    </xf>
    <xf numFmtId="3" fontId="20" fillId="0" borderId="15" xfId="25" applyNumberFormat="1" applyFont="1" applyBorder="1" applyAlignment="1">
      <alignment horizontal="center" vertical="center" wrapText="1"/>
    </xf>
    <xf numFmtId="3" fontId="20" fillId="0" borderId="16" xfId="25" applyNumberFormat="1" applyFont="1" applyBorder="1" applyAlignment="1">
      <alignment horizontal="center" vertical="center" wrapText="1"/>
    </xf>
    <xf numFmtId="3" fontId="20" fillId="0" borderId="17" xfId="25" applyNumberFormat="1" applyFont="1" applyBorder="1" applyAlignment="1">
      <alignment horizontal="center" vertical="center" wrapText="1"/>
    </xf>
    <xf numFmtId="3" fontId="6" fillId="0" borderId="5" xfId="25" applyNumberFormat="1" applyFont="1" applyFill="1" applyBorder="1" applyAlignment="1">
      <alignment vertical="center"/>
    </xf>
    <xf numFmtId="49" fontId="12" fillId="0" borderId="10" xfId="25" applyNumberFormat="1" applyFont="1" applyFill="1" applyBorder="1" applyAlignment="1">
      <alignment horizontal="center" vertical="center" wrapText="1"/>
    </xf>
    <xf numFmtId="4" fontId="12" fillId="0" borderId="5" xfId="25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left" vertical="center" wrapText="1"/>
    </xf>
    <xf numFmtId="4" fontId="21" fillId="0" borderId="0" xfId="0" applyNumberFormat="1" applyFont="1"/>
    <xf numFmtId="4" fontId="23" fillId="0" borderId="0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" vertical="center"/>
    </xf>
    <xf numFmtId="4" fontId="12" fillId="0" borderId="7" xfId="25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center" vertical="top"/>
    </xf>
    <xf numFmtId="1" fontId="3" fillId="0" borderId="0" xfId="29" applyNumberFormat="1" applyFont="1" applyAlignment="1">
      <alignment horizontal="center" vertical="top" wrapText="1"/>
    </xf>
    <xf numFmtId="3" fontId="3" fillId="0" borderId="0" xfId="29" applyNumberFormat="1" applyFont="1" applyAlignment="1">
      <alignment horizontal="right" vertical="top"/>
    </xf>
    <xf numFmtId="3" fontId="3" fillId="0" borderId="0" xfId="29" applyNumberFormat="1" applyFont="1" applyAlignment="1">
      <alignment horizontal="center" vertical="top"/>
    </xf>
    <xf numFmtId="0" fontId="3" fillId="0" borderId="0" xfId="29" applyFont="1" applyFill="1"/>
    <xf numFmtId="0" fontId="25" fillId="0" borderId="0" xfId="29" applyFont="1" applyFill="1"/>
    <xf numFmtId="0" fontId="3" fillId="0" borderId="0" xfId="29"/>
    <xf numFmtId="3" fontId="9" fillId="0" borderId="0" xfId="29" applyNumberFormat="1" applyFont="1" applyAlignment="1">
      <alignment horizontal="right"/>
    </xf>
    <xf numFmtId="3" fontId="9" fillId="0" borderId="0" xfId="29" applyNumberFormat="1" applyFont="1" applyAlignment="1">
      <alignment horizontal="center"/>
    </xf>
    <xf numFmtId="1" fontId="9" fillId="0" borderId="0" xfId="29" applyNumberFormat="1" applyFont="1" applyAlignment="1">
      <alignment horizontal="center"/>
    </xf>
    <xf numFmtId="3" fontId="10" fillId="0" borderId="0" xfId="29" applyNumberFormat="1" applyFont="1" applyBorder="1" applyAlignment="1">
      <alignment horizontal="center"/>
    </xf>
    <xf numFmtId="49" fontId="10" fillId="0" borderId="0" xfId="29" applyNumberFormat="1" applyFont="1" applyBorder="1" applyAlignment="1">
      <alignment horizontal="center"/>
    </xf>
    <xf numFmtId="1" fontId="10" fillId="0" borderId="0" xfId="29" applyNumberFormat="1" applyFont="1" applyBorder="1" applyAlignment="1">
      <alignment horizontal="center"/>
    </xf>
    <xf numFmtId="3" fontId="10" fillId="0" borderId="0" xfId="29" applyNumberFormat="1" applyFont="1" applyBorder="1" applyAlignment="1">
      <alignment horizontal="right"/>
    </xf>
    <xf numFmtId="0" fontId="6" fillId="0" borderId="0" xfId="29" applyFont="1" applyFill="1" applyAlignment="1">
      <alignment vertical="center"/>
    </xf>
    <xf numFmtId="0" fontId="26" fillId="0" borderId="0" xfId="29" applyFont="1" applyFill="1" applyAlignment="1">
      <alignment vertical="center"/>
    </xf>
    <xf numFmtId="0" fontId="7" fillId="0" borderId="0" xfId="29" applyFont="1" applyAlignment="1">
      <alignment vertical="center"/>
    </xf>
    <xf numFmtId="3" fontId="6" fillId="0" borderId="4" xfId="29" applyNumberFormat="1" applyFont="1" applyBorder="1" applyAlignment="1">
      <alignment horizontal="center" vertical="center"/>
    </xf>
    <xf numFmtId="49" fontId="6" fillId="0" borderId="2" xfId="29" applyNumberFormat="1" applyFont="1" applyBorder="1" applyAlignment="1">
      <alignment horizontal="center" vertical="center" wrapText="1"/>
    </xf>
    <xf numFmtId="1" fontId="6" fillId="0" borderId="2" xfId="29" applyNumberFormat="1" applyFont="1" applyBorder="1" applyAlignment="1">
      <alignment horizontal="center" vertical="center" wrapText="1"/>
    </xf>
    <xf numFmtId="3" fontId="6" fillId="0" borderId="4" xfId="29" applyNumberFormat="1" applyFont="1" applyBorder="1" applyAlignment="1">
      <alignment horizontal="right" vertical="center"/>
    </xf>
    <xf numFmtId="49" fontId="6" fillId="0" borderId="5" xfId="29" applyNumberFormat="1" applyFont="1" applyBorder="1" applyAlignment="1">
      <alignment horizontal="center" vertical="center" wrapText="1"/>
    </xf>
    <xf numFmtId="0" fontId="11" fillId="0" borderId="0" xfId="29" applyFont="1" applyAlignment="1">
      <alignment vertical="center"/>
    </xf>
    <xf numFmtId="3" fontId="6" fillId="0" borderId="3" xfId="29" applyNumberFormat="1" applyFont="1" applyBorder="1" applyAlignment="1">
      <alignment horizontal="left" vertical="center"/>
    </xf>
    <xf numFmtId="4" fontId="6" fillId="0" borderId="2" xfId="29" applyNumberFormat="1" applyFont="1" applyBorder="1" applyAlignment="1">
      <alignment horizontal="right" vertical="center" wrapText="1"/>
    </xf>
    <xf numFmtId="4" fontId="6" fillId="0" borderId="2" xfId="29" applyNumberFormat="1" applyFont="1" applyBorder="1" applyAlignment="1">
      <alignment horizontal="center" vertical="center" wrapText="1"/>
    </xf>
    <xf numFmtId="4" fontId="12" fillId="0" borderId="2" xfId="29" applyNumberFormat="1" applyFont="1" applyBorder="1" applyAlignment="1">
      <alignment horizontal="right" vertical="center"/>
    </xf>
    <xf numFmtId="4" fontId="6" fillId="0" borderId="5" xfId="29" applyNumberFormat="1" applyFont="1" applyBorder="1" applyAlignment="1">
      <alignment horizontal="center" vertical="center" wrapText="1"/>
    </xf>
    <xf numFmtId="49" fontId="12" fillId="0" borderId="10" xfId="29" applyNumberFormat="1" applyFont="1" applyFill="1" applyBorder="1" applyAlignment="1">
      <alignment horizontal="center" vertical="center" wrapText="1"/>
    </xf>
    <xf numFmtId="3" fontId="12" fillId="0" borderId="2" xfId="29" applyNumberFormat="1" applyFont="1" applyBorder="1" applyAlignment="1">
      <alignment horizontal="center" vertical="center"/>
    </xf>
    <xf numFmtId="4" fontId="12" fillId="0" borderId="5" xfId="29" applyNumberFormat="1" applyFont="1" applyBorder="1" applyAlignment="1">
      <alignment horizontal="right" vertical="center"/>
    </xf>
    <xf numFmtId="164" fontId="6" fillId="0" borderId="0" xfId="29" applyNumberFormat="1" applyFont="1" applyFill="1" applyAlignment="1">
      <alignment wrapText="1"/>
    </xf>
    <xf numFmtId="1" fontId="26" fillId="0" borderId="0" xfId="29" applyNumberFormat="1" applyFont="1" applyFill="1" applyAlignment="1">
      <alignment vertical="center"/>
    </xf>
    <xf numFmtId="0" fontId="12" fillId="0" borderId="0" xfId="29" applyFont="1" applyAlignment="1">
      <alignment vertical="center"/>
    </xf>
    <xf numFmtId="0" fontId="12" fillId="0" borderId="0" xfId="29" applyFont="1" applyFill="1" applyAlignment="1">
      <alignment vertical="center"/>
    </xf>
    <xf numFmtId="3" fontId="25" fillId="0" borderId="0" xfId="29" applyNumberFormat="1" applyFont="1" applyFill="1"/>
    <xf numFmtId="49" fontId="12" fillId="0" borderId="21" xfId="29" applyNumberFormat="1" applyFont="1" applyFill="1" applyBorder="1" applyAlignment="1">
      <alignment horizontal="left" vertical="center" wrapText="1"/>
    </xf>
    <xf numFmtId="0" fontId="14" fillId="0" borderId="6" xfId="29" applyFont="1" applyBorder="1" applyAlignment="1">
      <alignment horizontal="right" vertical="center"/>
    </xf>
    <xf numFmtId="3" fontId="12" fillId="0" borderId="6" xfId="29" applyNumberFormat="1" applyFont="1" applyBorder="1" applyAlignment="1">
      <alignment horizontal="center" vertical="center"/>
    </xf>
    <xf numFmtId="1" fontId="12" fillId="0" borderId="6" xfId="29" applyNumberFormat="1" applyFont="1" applyBorder="1" applyAlignment="1">
      <alignment horizontal="center" vertical="center"/>
    </xf>
    <xf numFmtId="4" fontId="27" fillId="0" borderId="0" xfId="29" applyNumberFormat="1" applyFont="1" applyFill="1" applyAlignment="1">
      <alignment vertical="center"/>
    </xf>
    <xf numFmtId="49" fontId="3" fillId="0" borderId="0" xfId="29" applyNumberFormat="1" applyFont="1" applyAlignment="1">
      <alignment horizontal="center" vertical="top"/>
    </xf>
    <xf numFmtId="3" fontId="3" fillId="0" borderId="0" xfId="29" applyNumberFormat="1" applyFont="1" applyAlignment="1"/>
    <xf numFmtId="3" fontId="3" fillId="0" borderId="0" xfId="29" applyNumberFormat="1" applyFont="1" applyAlignment="1">
      <alignment horizontal="center"/>
    </xf>
    <xf numFmtId="1" fontId="3" fillId="0" borderId="0" xfId="29" applyNumberFormat="1" applyFont="1" applyAlignment="1">
      <alignment horizontal="center"/>
    </xf>
    <xf numFmtId="3" fontId="3" fillId="0" borderId="0" xfId="29" applyNumberFormat="1" applyFont="1" applyAlignment="1">
      <alignment horizontal="right"/>
    </xf>
    <xf numFmtId="3" fontId="28" fillId="0" borderId="0" xfId="29" applyNumberFormat="1" applyFont="1" applyAlignment="1">
      <alignment horizontal="center"/>
    </xf>
    <xf numFmtId="3" fontId="7" fillId="0" borderId="0" xfId="29" applyNumberFormat="1" applyFont="1" applyAlignment="1">
      <alignment horizontal="right"/>
    </xf>
    <xf numFmtId="3" fontId="3" fillId="0" borderId="0" xfId="29" applyNumberFormat="1" applyFont="1" applyAlignment="1">
      <alignment vertical="top" wrapText="1"/>
    </xf>
    <xf numFmtId="3" fontId="24" fillId="0" borderId="0" xfId="29" applyNumberFormat="1" applyFont="1" applyAlignment="1">
      <alignment horizontal="center" vertical="top"/>
    </xf>
    <xf numFmtId="3" fontId="29" fillId="0" borderId="0" xfId="29" applyNumberFormat="1" applyFont="1" applyAlignment="1">
      <alignment horizontal="right"/>
    </xf>
    <xf numFmtId="3" fontId="30" fillId="0" borderId="0" xfId="29" applyNumberFormat="1" applyFont="1" applyBorder="1" applyAlignment="1">
      <alignment horizontal="center"/>
    </xf>
    <xf numFmtId="0" fontId="6" fillId="0" borderId="0" xfId="29" applyFont="1" applyFill="1" applyBorder="1" applyAlignment="1">
      <alignment vertical="center"/>
    </xf>
    <xf numFmtId="0" fontId="11" fillId="0" borderId="0" xfId="29" applyFont="1" applyBorder="1" applyAlignment="1">
      <alignment vertical="center"/>
    </xf>
    <xf numFmtId="3" fontId="12" fillId="0" borderId="2" xfId="29" applyNumberFormat="1" applyFont="1" applyFill="1" applyBorder="1" applyAlignment="1">
      <alignment horizontal="left" vertical="center" wrapText="1"/>
    </xf>
    <xf numFmtId="3" fontId="12" fillId="0" borderId="2" xfId="29" applyNumberFormat="1" applyFont="1" applyBorder="1" applyAlignment="1">
      <alignment vertical="center"/>
    </xf>
    <xf numFmtId="49" fontId="6" fillId="0" borderId="0" xfId="29" applyNumberFormat="1" applyFont="1" applyBorder="1" applyAlignment="1">
      <alignment horizontal="center" vertical="center" wrapText="1"/>
    </xf>
    <xf numFmtId="3" fontId="12" fillId="0" borderId="0" xfId="29" applyNumberFormat="1" applyFont="1" applyBorder="1" applyAlignment="1">
      <alignment vertical="center"/>
    </xf>
    <xf numFmtId="4" fontId="12" fillId="0" borderId="0" xfId="29" applyNumberFormat="1" applyFont="1" applyBorder="1" applyAlignment="1">
      <alignment horizontal="right" vertical="center"/>
    </xf>
    <xf numFmtId="3" fontId="12" fillId="0" borderId="0" xfId="29" applyNumberFormat="1" applyFont="1" applyBorder="1" applyAlignment="1">
      <alignment horizontal="right" vertical="center"/>
    </xf>
    <xf numFmtId="4" fontId="12" fillId="0" borderId="0" xfId="29" applyNumberFormat="1" applyFont="1" applyFill="1" applyAlignment="1">
      <alignment vertical="center"/>
    </xf>
    <xf numFmtId="49" fontId="12" fillId="0" borderId="37" xfId="29" applyNumberFormat="1" applyFont="1" applyFill="1" applyBorder="1" applyAlignment="1">
      <alignment horizontal="center" vertical="center" wrapText="1"/>
    </xf>
    <xf numFmtId="0" fontId="14" fillId="0" borderId="23" xfId="29" applyFont="1" applyBorder="1" applyAlignment="1">
      <alignment horizontal="right" vertical="center"/>
    </xf>
    <xf numFmtId="3" fontId="12" fillId="0" borderId="23" xfId="29" applyNumberFormat="1" applyFont="1" applyBorder="1" applyAlignment="1">
      <alignment horizontal="right" vertical="center"/>
    </xf>
    <xf numFmtId="3" fontId="12" fillId="0" borderId="23" xfId="29" applyNumberFormat="1" applyFont="1" applyBorder="1" applyAlignment="1">
      <alignment vertical="center"/>
    </xf>
    <xf numFmtId="4" fontId="12" fillId="0" borderId="23" xfId="29" applyNumberFormat="1" applyFont="1" applyBorder="1" applyAlignment="1">
      <alignment vertical="center"/>
    </xf>
    <xf numFmtId="4" fontId="6" fillId="0" borderId="23" xfId="29" applyNumberFormat="1" applyFont="1" applyBorder="1" applyAlignment="1">
      <alignment horizontal="right" vertical="center"/>
    </xf>
    <xf numFmtId="49" fontId="12" fillId="0" borderId="0" xfId="29" applyNumberFormat="1" applyFont="1" applyFill="1" applyBorder="1" applyAlignment="1">
      <alignment horizontal="left" vertical="center" wrapText="1"/>
    </xf>
    <xf numFmtId="0" fontId="14" fillId="0" borderId="0" xfId="29" applyFont="1" applyAlignment="1">
      <alignment horizontal="right" vertical="center"/>
    </xf>
    <xf numFmtId="3" fontId="23" fillId="0" borderId="0" xfId="29" applyNumberFormat="1" applyFont="1" applyBorder="1" applyAlignment="1">
      <alignment horizontal="right" vertical="center"/>
    </xf>
    <xf numFmtId="3" fontId="24" fillId="0" borderId="0" xfId="29" applyNumberFormat="1" applyFont="1" applyAlignment="1">
      <alignment horizontal="center"/>
    </xf>
    <xf numFmtId="3" fontId="25" fillId="0" borderId="0" xfId="29" applyNumberFormat="1" applyFont="1" applyAlignment="1">
      <alignment horizontal="center"/>
    </xf>
    <xf numFmtId="165" fontId="12" fillId="0" borderId="0" xfId="33" applyFont="1" applyBorder="1" applyAlignment="1">
      <alignment vertical="center"/>
    </xf>
    <xf numFmtId="3" fontId="3" fillId="0" borderId="0" xfId="29" applyNumberFormat="1" applyFont="1" applyBorder="1" applyAlignment="1">
      <alignment horizontal="center"/>
    </xf>
    <xf numFmtId="4" fontId="12" fillId="0" borderId="2" xfId="29" applyNumberFormat="1" applyFont="1" applyBorder="1" applyAlignment="1">
      <alignment horizontal="center" vertical="center"/>
    </xf>
    <xf numFmtId="3" fontId="28" fillId="20" borderId="0" xfId="29" applyNumberFormat="1" applyFont="1" applyFill="1" applyAlignment="1"/>
    <xf numFmtId="164" fontId="6" fillId="0" borderId="0" xfId="25" applyNumberFormat="1" applyFont="1" applyFill="1" applyAlignment="1">
      <alignment wrapText="1"/>
    </xf>
    <xf numFmtId="0" fontId="3" fillId="0" borderId="0" xfId="25" applyFont="1" applyFill="1"/>
    <xf numFmtId="0" fontId="4" fillId="0" borderId="0" xfId="25"/>
    <xf numFmtId="3" fontId="3" fillId="0" borderId="2" xfId="29" applyNumberFormat="1" applyFont="1" applyBorder="1" applyAlignment="1"/>
    <xf numFmtId="3" fontId="3" fillId="0" borderId="2" xfId="29" applyNumberFormat="1" applyFont="1" applyBorder="1" applyAlignment="1">
      <alignment horizontal="center"/>
    </xf>
    <xf numFmtId="3" fontId="28" fillId="0" borderId="0" xfId="29" applyNumberFormat="1" applyFont="1" applyFill="1"/>
    <xf numFmtId="164" fontId="31" fillId="0" borderId="0" xfId="29" applyNumberFormat="1" applyFont="1" applyFill="1" applyAlignment="1">
      <alignment wrapText="1"/>
    </xf>
    <xf numFmtId="0" fontId="28" fillId="0" borderId="0" xfId="29" applyFont="1" applyFill="1"/>
    <xf numFmtId="0" fontId="24" fillId="0" borderId="0" xfId="29" applyFont="1"/>
    <xf numFmtId="0" fontId="24" fillId="0" borderId="0" xfId="29" applyFont="1" applyFill="1"/>
    <xf numFmtId="0" fontId="31" fillId="0" borderId="0" xfId="29" applyFont="1" applyFill="1" applyAlignment="1">
      <alignment vertical="center"/>
    </xf>
    <xf numFmtId="1" fontId="31" fillId="0" borderId="0" xfId="29" applyNumberFormat="1" applyFont="1" applyFill="1" applyAlignment="1">
      <alignment vertical="center"/>
    </xf>
    <xf numFmtId="0" fontId="23" fillId="0" borderId="0" xfId="29" applyFont="1" applyFill="1" applyAlignment="1">
      <alignment vertical="center"/>
    </xf>
    <xf numFmtId="4" fontId="12" fillId="0" borderId="5" xfId="29" applyNumberFormat="1" applyFont="1" applyFill="1" applyBorder="1" applyAlignment="1">
      <alignment horizontal="right" vertical="center"/>
    </xf>
    <xf numFmtId="3" fontId="12" fillId="0" borderId="2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Border="1" applyAlignment="1">
      <alignment horizontal="left" vertical="center" wrapText="1"/>
    </xf>
    <xf numFmtId="49" fontId="3" fillId="0" borderId="2" xfId="29" applyNumberFormat="1" applyFont="1" applyBorder="1" applyAlignment="1">
      <alignment horizontal="center" vertical="top"/>
    </xf>
    <xf numFmtId="3" fontId="24" fillId="0" borderId="2" xfId="29" applyNumberFormat="1" applyFont="1" applyBorder="1" applyAlignment="1">
      <alignment horizontal="center"/>
    </xf>
    <xf numFmtId="164" fontId="12" fillId="0" borderId="0" xfId="29" applyNumberFormat="1" applyFont="1" applyAlignment="1">
      <alignment vertical="center"/>
    </xf>
    <xf numFmtId="4" fontId="14" fillId="0" borderId="6" xfId="29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" xfId="29" applyNumberFormat="1" applyFont="1" applyBorder="1" applyAlignment="1">
      <alignment horizontal="center" vertical="center" wrapText="1"/>
    </xf>
    <xf numFmtId="1" fontId="12" fillId="0" borderId="10" xfId="29" applyNumberFormat="1" applyFont="1" applyFill="1" applyBorder="1" applyAlignment="1">
      <alignment horizontal="center" vertical="center" wrapText="1"/>
    </xf>
    <xf numFmtId="1" fontId="12" fillId="0" borderId="21" xfId="29" applyNumberFormat="1" applyFont="1" applyFill="1" applyBorder="1" applyAlignment="1">
      <alignment horizontal="left" vertical="center" wrapText="1"/>
    </xf>
    <xf numFmtId="3" fontId="12" fillId="0" borderId="16" xfId="31" applyNumberFormat="1" applyFont="1" applyBorder="1" applyAlignment="1">
      <alignment horizontal="center" vertical="center" wrapText="1"/>
    </xf>
    <xf numFmtId="3" fontId="12" fillId="0" borderId="16" xfId="31" applyNumberFormat="1" applyFont="1" applyFill="1" applyBorder="1" applyAlignment="1">
      <alignment horizontal="center" vertical="center" wrapText="1"/>
    </xf>
    <xf numFmtId="0" fontId="12" fillId="0" borderId="2" xfId="31" applyFont="1" applyBorder="1" applyAlignment="1">
      <alignment horizontal="center" vertical="center" wrapText="1"/>
    </xf>
    <xf numFmtId="3" fontId="12" fillId="0" borderId="2" xfId="31" applyNumberFormat="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32" fillId="0" borderId="12" xfId="29" applyFont="1" applyBorder="1" applyAlignment="1">
      <alignment horizontal="left" vertical="center" wrapText="1"/>
    </xf>
    <xf numFmtId="0" fontId="12" fillId="0" borderId="12" xfId="29" applyFont="1" applyBorder="1" applyAlignment="1">
      <alignment horizontal="left" vertical="center" wrapText="1"/>
    </xf>
    <xf numFmtId="0" fontId="6" fillId="0" borderId="10" xfId="29" applyNumberFormat="1" applyFont="1" applyBorder="1" applyAlignment="1">
      <alignment horizontal="center" vertical="center" wrapText="1"/>
    </xf>
    <xf numFmtId="0" fontId="12" fillId="0" borderId="10" xfId="29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justify" wrapText="1"/>
    </xf>
    <xf numFmtId="4" fontId="6" fillId="0" borderId="38" xfId="29" applyNumberFormat="1" applyFont="1" applyBorder="1" applyAlignment="1">
      <alignment horizontal="right" vertical="center"/>
    </xf>
    <xf numFmtId="4" fontId="14" fillId="0" borderId="7" xfId="29" applyNumberFormat="1" applyFont="1" applyBorder="1" applyAlignment="1">
      <alignment horizontal="right" vertical="center"/>
    </xf>
    <xf numFmtId="4" fontId="12" fillId="0" borderId="2" xfId="29" applyNumberFormat="1" applyFont="1" applyFill="1" applyBorder="1" applyAlignment="1">
      <alignment horizontal="right" vertical="center" wrapText="1"/>
    </xf>
    <xf numFmtId="1" fontId="3" fillId="0" borderId="0" xfId="29" applyNumberFormat="1" applyFont="1" applyFill="1" applyAlignment="1">
      <alignment horizontal="center" vertical="top" wrapText="1"/>
    </xf>
    <xf numFmtId="3" fontId="3" fillId="0" borderId="0" xfId="29" applyNumberFormat="1" applyFont="1" applyFill="1" applyAlignment="1">
      <alignment horizontal="right" vertical="top"/>
    </xf>
    <xf numFmtId="3" fontId="3" fillId="0" borderId="0" xfId="29" applyNumberFormat="1" applyFont="1" applyFill="1" applyAlignment="1">
      <alignment horizontal="center" vertical="top"/>
    </xf>
    <xf numFmtId="0" fontId="3" fillId="0" borderId="0" xfId="29" applyFill="1"/>
    <xf numFmtId="1" fontId="9" fillId="0" borderId="0" xfId="29" applyNumberFormat="1" applyFont="1" applyFill="1" applyAlignment="1">
      <alignment horizontal="right"/>
    </xf>
    <xf numFmtId="3" fontId="9" fillId="0" borderId="0" xfId="29" applyNumberFormat="1" applyFont="1" applyFill="1" applyAlignment="1">
      <alignment horizontal="right"/>
    </xf>
    <xf numFmtId="3" fontId="9" fillId="0" borderId="0" xfId="29" applyNumberFormat="1" applyFont="1" applyFill="1" applyAlignment="1">
      <alignment horizontal="center"/>
    </xf>
    <xf numFmtId="1" fontId="9" fillId="0" borderId="0" xfId="29" applyNumberFormat="1" applyFont="1" applyFill="1" applyAlignment="1">
      <alignment horizontal="center"/>
    </xf>
    <xf numFmtId="3" fontId="10" fillId="0" borderId="0" xfId="29" applyNumberFormat="1" applyFont="1" applyFill="1" applyBorder="1" applyAlignment="1">
      <alignment horizontal="center"/>
    </xf>
    <xf numFmtId="1" fontId="10" fillId="0" borderId="0" xfId="29" applyNumberFormat="1" applyFont="1" applyFill="1" applyBorder="1" applyAlignment="1">
      <alignment horizontal="center"/>
    </xf>
    <xf numFmtId="3" fontId="10" fillId="0" borderId="0" xfId="29" applyNumberFormat="1" applyFont="1" applyFill="1" applyBorder="1" applyAlignment="1">
      <alignment horizontal="right"/>
    </xf>
    <xf numFmtId="0" fontId="7" fillId="0" borderId="0" xfId="29" applyFont="1" applyFill="1" applyAlignment="1">
      <alignment vertical="center"/>
    </xf>
    <xf numFmtId="3" fontId="6" fillId="0" borderId="5" xfId="29" applyNumberFormat="1" applyFont="1" applyFill="1" applyBorder="1" applyAlignment="1">
      <alignment horizontal="center" vertical="center" wrapText="1"/>
    </xf>
    <xf numFmtId="3" fontId="6" fillId="0" borderId="4" xfId="29" applyNumberFormat="1" applyFont="1" applyFill="1" applyBorder="1" applyAlignment="1">
      <alignment horizontal="center" vertical="center"/>
    </xf>
    <xf numFmtId="0" fontId="6" fillId="0" borderId="2" xfId="29" applyNumberFormat="1" applyFont="1" applyFill="1" applyBorder="1" applyAlignment="1">
      <alignment horizontal="center" vertical="center" wrapText="1"/>
    </xf>
    <xf numFmtId="3" fontId="6" fillId="0" borderId="4" xfId="29" applyNumberFormat="1" applyFont="1" applyFill="1" applyBorder="1" applyAlignment="1">
      <alignment horizontal="right" vertical="center"/>
    </xf>
    <xf numFmtId="49" fontId="6" fillId="0" borderId="2" xfId="29" applyNumberFormat="1" applyFont="1" applyFill="1" applyBorder="1" applyAlignment="1">
      <alignment horizontal="center" vertical="center" wrapText="1"/>
    </xf>
    <xf numFmtId="0" fontId="6" fillId="0" borderId="5" xfId="29" applyNumberFormat="1" applyFont="1" applyFill="1" applyBorder="1" applyAlignment="1">
      <alignment horizontal="center" vertical="center" wrapText="1"/>
    </xf>
    <xf numFmtId="0" fontId="11" fillId="0" borderId="0" xfId="29" applyFont="1" applyFill="1" applyAlignment="1">
      <alignment vertical="center"/>
    </xf>
    <xf numFmtId="3" fontId="6" fillId="0" borderId="3" xfId="29" applyNumberFormat="1" applyFont="1" applyFill="1" applyBorder="1" applyAlignment="1">
      <alignment horizontal="left" vertical="center"/>
    </xf>
    <xf numFmtId="1" fontId="6" fillId="0" borderId="2" xfId="29" applyNumberFormat="1" applyFont="1" applyFill="1" applyBorder="1" applyAlignment="1">
      <alignment horizontal="center" vertical="center" wrapText="1"/>
    </xf>
    <xf numFmtId="4" fontId="6" fillId="0" borderId="2" xfId="29" applyNumberFormat="1" applyFont="1" applyFill="1" applyBorder="1" applyAlignment="1">
      <alignment horizontal="right" vertical="center" wrapText="1"/>
    </xf>
    <xf numFmtId="4" fontId="6" fillId="0" borderId="2" xfId="29" applyNumberFormat="1" applyFont="1" applyFill="1" applyBorder="1" applyAlignment="1">
      <alignment horizontal="center" vertical="center" wrapText="1"/>
    </xf>
    <xf numFmtId="4" fontId="12" fillId="0" borderId="2" xfId="29" applyNumberFormat="1" applyFont="1" applyFill="1" applyBorder="1" applyAlignment="1">
      <alignment horizontal="right" vertical="center"/>
    </xf>
    <xf numFmtId="4" fontId="6" fillId="0" borderId="5" xfId="29" applyNumberFormat="1" applyFont="1" applyFill="1" applyBorder="1" applyAlignment="1">
      <alignment horizontal="center" vertical="center" wrapText="1"/>
    </xf>
    <xf numFmtId="0" fontId="12" fillId="0" borderId="16" xfId="30" applyFont="1" applyFill="1" applyBorder="1" applyAlignment="1">
      <alignment horizontal="left" vertical="center" wrapText="1"/>
    </xf>
    <xf numFmtId="3" fontId="12" fillId="0" borderId="2" xfId="29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2" xfId="30" applyFont="1" applyFill="1" applyBorder="1" applyAlignment="1">
      <alignment horizontal="left" vertical="center" wrapText="1"/>
    </xf>
    <xf numFmtId="0" fontId="14" fillId="0" borderId="6" xfId="29" applyFont="1" applyFill="1" applyBorder="1" applyAlignment="1">
      <alignment horizontal="right" vertical="center"/>
    </xf>
    <xf numFmtId="3" fontId="12" fillId="0" borderId="6" xfId="29" applyNumberFormat="1" applyFont="1" applyFill="1" applyBorder="1" applyAlignment="1">
      <alignment horizontal="center" vertical="center"/>
    </xf>
    <xf numFmtId="1" fontId="12" fillId="0" borderId="6" xfId="29" applyNumberFormat="1" applyFont="1" applyFill="1" applyBorder="1" applyAlignment="1">
      <alignment horizontal="center" vertical="center"/>
    </xf>
    <xf numFmtId="4" fontId="6" fillId="0" borderId="6" xfId="29" applyNumberFormat="1" applyFont="1" applyFill="1" applyBorder="1" applyAlignment="1">
      <alignment horizontal="right" vertical="center"/>
    </xf>
    <xf numFmtId="4" fontId="6" fillId="0" borderId="7" xfId="29" applyNumberFormat="1" applyFont="1" applyFill="1" applyBorder="1" applyAlignment="1">
      <alignment horizontal="right" vertical="center"/>
    </xf>
    <xf numFmtId="1" fontId="3" fillId="0" borderId="0" xfId="29" applyNumberFormat="1" applyFont="1" applyFill="1" applyAlignment="1">
      <alignment horizontal="center" vertical="top"/>
    </xf>
    <xf numFmtId="3" fontId="3" fillId="0" borderId="0" xfId="29" applyNumberFormat="1" applyFont="1" applyFill="1" applyAlignment="1"/>
    <xf numFmtId="3" fontId="3" fillId="0" borderId="0" xfId="29" applyNumberFormat="1" applyFont="1" applyFill="1" applyAlignment="1">
      <alignment horizontal="center"/>
    </xf>
    <xf numFmtId="1" fontId="3" fillId="0" borderId="0" xfId="29" applyNumberFormat="1" applyFont="1" applyFill="1" applyAlignment="1">
      <alignment horizontal="center"/>
    </xf>
    <xf numFmtId="3" fontId="3" fillId="0" borderId="0" xfId="29" applyNumberFormat="1" applyFont="1" applyFill="1" applyAlignment="1">
      <alignment horizontal="right"/>
    </xf>
    <xf numFmtId="1" fontId="24" fillId="0" borderId="0" xfId="29" applyNumberFormat="1" applyFont="1" applyFill="1" applyAlignment="1">
      <alignment horizontal="center" vertical="top"/>
    </xf>
    <xf numFmtId="3" fontId="24" fillId="0" borderId="0" xfId="29" applyNumberFormat="1" applyFont="1" applyFill="1" applyAlignment="1"/>
    <xf numFmtId="3" fontId="24" fillId="0" borderId="0" xfId="29" applyNumberFormat="1" applyFont="1" applyFill="1" applyAlignment="1">
      <alignment horizontal="center"/>
    </xf>
    <xf numFmtId="1" fontId="24" fillId="0" borderId="0" xfId="29" applyNumberFormat="1" applyFont="1" applyFill="1" applyAlignment="1">
      <alignment horizontal="center"/>
    </xf>
    <xf numFmtId="3" fontId="28" fillId="0" borderId="0" xfId="29" applyNumberFormat="1" applyFont="1" applyFill="1" applyAlignment="1">
      <alignment horizontal="center"/>
    </xf>
    <xf numFmtId="3" fontId="28" fillId="0" borderId="0" xfId="29" applyNumberFormat="1" applyFont="1" applyFill="1" applyAlignment="1">
      <alignment horizontal="right"/>
    </xf>
    <xf numFmtId="49" fontId="3" fillId="0" borderId="0" xfId="29" applyNumberFormat="1" applyFont="1" applyFill="1" applyAlignment="1">
      <alignment horizontal="center" vertical="top"/>
    </xf>
    <xf numFmtId="1" fontId="6" fillId="0" borderId="16" xfId="29" applyNumberFormat="1" applyFont="1" applyFill="1" applyBorder="1" applyAlignment="1">
      <alignment horizontal="center" vertical="center" wrapText="1"/>
    </xf>
    <xf numFmtId="3" fontId="34" fillId="0" borderId="39" xfId="29" applyNumberFormat="1" applyFont="1" applyFill="1" applyBorder="1" applyAlignment="1">
      <alignment horizontal="left" vertical="center"/>
    </xf>
    <xf numFmtId="0" fontId="34" fillId="0" borderId="16" xfId="30" applyFont="1" applyFill="1" applyBorder="1" applyAlignment="1">
      <alignment horizontal="left" vertical="center" wrapText="1"/>
    </xf>
    <xf numFmtId="3" fontId="3" fillId="0" borderId="0" xfId="29" applyNumberFormat="1" applyFont="1" applyFill="1"/>
    <xf numFmtId="1" fontId="3" fillId="0" borderId="2" xfId="29" applyNumberFormat="1" applyFont="1" applyBorder="1" applyAlignment="1">
      <alignment horizontal="center"/>
    </xf>
    <xf numFmtId="3" fontId="3" fillId="0" borderId="2" xfId="29" applyNumberFormat="1" applyFont="1" applyBorder="1" applyAlignment="1">
      <alignment horizontal="right"/>
    </xf>
    <xf numFmtId="1" fontId="6" fillId="0" borderId="10" xfId="29" applyNumberFormat="1" applyFont="1" applyFill="1" applyBorder="1" applyAlignment="1">
      <alignment horizontal="center" vertical="center" wrapText="1"/>
    </xf>
    <xf numFmtId="3" fontId="6" fillId="0" borderId="2" xfId="29" applyNumberFormat="1" applyFont="1" applyFill="1" applyBorder="1" applyAlignment="1">
      <alignment horizontal="center" vertical="center" wrapText="1"/>
    </xf>
    <xf numFmtId="3" fontId="6" fillId="0" borderId="5" xfId="29" applyNumberFormat="1" applyFont="1" applyBorder="1" applyAlignment="1">
      <alignment horizontal="center" vertical="center" wrapText="1"/>
    </xf>
    <xf numFmtId="49" fontId="6" fillId="0" borderId="10" xfId="29" applyNumberFormat="1" applyFont="1" applyBorder="1" applyAlignment="1">
      <alignment horizontal="center" vertical="center" wrapText="1"/>
    </xf>
    <xf numFmtId="3" fontId="6" fillId="0" borderId="2" xfId="29" applyNumberFormat="1" applyFont="1" applyBorder="1" applyAlignment="1">
      <alignment horizontal="center" vertical="center" wrapText="1"/>
    </xf>
    <xf numFmtId="3" fontId="6" fillId="0" borderId="18" xfId="25" applyNumberFormat="1" applyFont="1" applyFill="1" applyBorder="1" applyAlignment="1">
      <alignment horizontal="left" vertical="center"/>
    </xf>
    <xf numFmtId="3" fontId="6" fillId="0" borderId="3" xfId="25" applyNumberFormat="1" applyFont="1" applyFill="1" applyBorder="1" applyAlignment="1">
      <alignment horizontal="left" vertical="center"/>
    </xf>
    <xf numFmtId="3" fontId="6" fillId="0" borderId="19" xfId="25" applyNumberFormat="1" applyFont="1" applyFill="1" applyBorder="1" applyAlignment="1">
      <alignment horizontal="left" vertical="center"/>
    </xf>
    <xf numFmtId="3" fontId="6" fillId="0" borderId="24" xfId="25" applyNumberFormat="1" applyFont="1" applyFill="1" applyBorder="1" applyAlignment="1">
      <alignment horizontal="left" vertical="center"/>
    </xf>
    <xf numFmtId="3" fontId="19" fillId="0" borderId="0" xfId="25" applyNumberFormat="1" applyFont="1" applyAlignment="1">
      <alignment horizontal="center"/>
    </xf>
    <xf numFmtId="49" fontId="6" fillId="0" borderId="8" xfId="25" applyNumberFormat="1" applyFont="1" applyBorder="1" applyAlignment="1">
      <alignment horizontal="center" vertical="center" wrapText="1"/>
    </xf>
    <xf numFmtId="49" fontId="6" fillId="0" borderId="10" xfId="25" applyNumberFormat="1" applyFont="1" applyBorder="1" applyAlignment="1">
      <alignment horizontal="center" vertical="center" wrapText="1"/>
    </xf>
    <xf numFmtId="49" fontId="6" fillId="0" borderId="22" xfId="25" applyNumberFormat="1" applyFont="1" applyBorder="1" applyAlignment="1">
      <alignment horizontal="center" vertical="center" wrapText="1"/>
    </xf>
    <xf numFmtId="3" fontId="6" fillId="0" borderId="9" xfId="25" applyNumberFormat="1" applyFont="1" applyBorder="1" applyAlignment="1">
      <alignment horizontal="center" vertical="center" wrapText="1"/>
    </xf>
    <xf numFmtId="3" fontId="6" fillId="0" borderId="2" xfId="25" applyNumberFormat="1" applyFont="1" applyBorder="1" applyAlignment="1">
      <alignment horizontal="center" vertical="center" wrapText="1"/>
    </xf>
    <xf numFmtId="3" fontId="6" fillId="0" borderId="14" xfId="25" applyNumberFormat="1" applyFont="1" applyBorder="1" applyAlignment="1">
      <alignment horizontal="center" vertical="center" wrapText="1"/>
    </xf>
    <xf numFmtId="3" fontId="6" fillId="0" borderId="25" xfId="25" applyNumberFormat="1" applyFont="1" applyBorder="1" applyAlignment="1">
      <alignment horizontal="center" vertical="center" wrapText="1"/>
    </xf>
    <xf numFmtId="3" fontId="6" fillId="0" borderId="26" xfId="25" applyNumberFormat="1" applyFont="1" applyBorder="1" applyAlignment="1">
      <alignment horizontal="center" vertical="center" wrapText="1"/>
    </xf>
    <xf numFmtId="3" fontId="6" fillId="0" borderId="18" xfId="25" applyNumberFormat="1" applyFont="1" applyFill="1" applyBorder="1" applyAlignment="1">
      <alignment horizontal="left" vertical="center" wrapText="1"/>
    </xf>
    <xf numFmtId="3" fontId="6" fillId="0" borderId="3" xfId="25" applyNumberFormat="1" applyFont="1" applyFill="1" applyBorder="1" applyAlignment="1">
      <alignment horizontal="left" vertical="center" wrapText="1"/>
    </xf>
    <xf numFmtId="3" fontId="6" fillId="0" borderId="27" xfId="25" applyNumberFormat="1" applyFont="1" applyFill="1" applyBorder="1" applyAlignment="1">
      <alignment horizontal="left" vertical="center" wrapText="1"/>
    </xf>
    <xf numFmtId="3" fontId="6" fillId="0" borderId="4" xfId="25" applyNumberFormat="1" applyFont="1" applyFill="1" applyBorder="1" applyAlignment="1">
      <alignment horizontal="left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7" fillId="0" borderId="0" xfId="25" applyNumberFormat="1" applyFont="1" applyAlignment="1">
      <alignment horizont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32" xfId="29" applyNumberFormat="1" applyFont="1" applyFill="1" applyBorder="1" applyAlignment="1">
      <alignment horizontal="center" vertical="center" wrapText="1"/>
    </xf>
    <xf numFmtId="3" fontId="6" fillId="0" borderId="17" xfId="29" applyNumberFormat="1" applyFont="1" applyFill="1" applyBorder="1" applyAlignment="1">
      <alignment horizontal="center" vertical="center" wrapText="1"/>
    </xf>
    <xf numFmtId="3" fontId="3" fillId="0" borderId="0" xfId="29" applyNumberFormat="1" applyFont="1" applyFill="1" applyAlignment="1">
      <alignment horizontal="right" vertical="top" wrapText="1"/>
    </xf>
    <xf numFmtId="3" fontId="8" fillId="0" borderId="0" xfId="29" applyNumberFormat="1" applyFont="1" applyFill="1" applyAlignment="1">
      <alignment horizontal="center"/>
    </xf>
    <xf numFmtId="1" fontId="6" fillId="0" borderId="8" xfId="29" applyNumberFormat="1" applyFont="1" applyFill="1" applyBorder="1" applyAlignment="1">
      <alignment horizontal="center" vertical="center" wrapText="1"/>
    </xf>
    <xf numFmtId="1" fontId="6" fillId="0" borderId="10" xfId="29" applyNumberFormat="1" applyFont="1" applyFill="1" applyBorder="1" applyAlignment="1">
      <alignment horizontal="center" vertical="center" wrapText="1"/>
    </xf>
    <xf numFmtId="3" fontId="6" fillId="0" borderId="9" xfId="29" applyNumberFormat="1" applyFont="1" applyFill="1" applyBorder="1" applyAlignment="1">
      <alignment horizontal="center" vertical="center" wrapText="1"/>
    </xf>
    <xf numFmtId="3" fontId="6" fillId="0" borderId="2" xfId="29" applyNumberFormat="1" applyFont="1" applyFill="1" applyBorder="1" applyAlignment="1">
      <alignment horizontal="center" vertical="center" wrapText="1"/>
    </xf>
    <xf numFmtId="3" fontId="6" fillId="0" borderId="33" xfId="29" applyNumberFormat="1" applyFont="1" applyFill="1" applyBorder="1" applyAlignment="1">
      <alignment horizontal="center" vertical="center" wrapText="1"/>
    </xf>
    <xf numFmtId="3" fontId="6" fillId="0" borderId="34" xfId="29" applyNumberFormat="1" applyFont="1" applyFill="1" applyBorder="1" applyAlignment="1">
      <alignment horizontal="center" vertical="center" wrapText="1"/>
    </xf>
    <xf numFmtId="3" fontId="6" fillId="0" borderId="35" xfId="29" applyNumberFormat="1" applyFont="1" applyFill="1" applyBorder="1" applyAlignment="1">
      <alignment horizontal="center" vertical="center" wrapText="1"/>
    </xf>
    <xf numFmtId="1" fontId="6" fillId="0" borderId="33" xfId="29" applyNumberFormat="1" applyFont="1" applyFill="1" applyBorder="1" applyAlignment="1">
      <alignment horizontal="center" vertical="center" wrapText="1"/>
    </xf>
    <xf numFmtId="1" fontId="6" fillId="0" borderId="34" xfId="29" applyNumberFormat="1" applyFont="1" applyFill="1" applyBorder="1" applyAlignment="1">
      <alignment horizontal="center" vertical="center" wrapText="1"/>
    </xf>
    <xf numFmtId="1" fontId="6" fillId="0" borderId="35" xfId="29" applyNumberFormat="1" applyFont="1" applyFill="1" applyBorder="1" applyAlignment="1">
      <alignment horizontal="center" vertical="center" wrapText="1"/>
    </xf>
    <xf numFmtId="3" fontId="6" fillId="0" borderId="36" xfId="29" applyNumberFormat="1" applyFont="1" applyFill="1" applyBorder="1" applyAlignment="1">
      <alignment horizontal="center" vertical="center" wrapText="1"/>
    </xf>
    <xf numFmtId="3" fontId="6" fillId="0" borderId="16" xfId="29" applyNumberFormat="1" applyFont="1" applyFill="1" applyBorder="1" applyAlignment="1">
      <alignment horizontal="center" vertical="center" wrapText="1"/>
    </xf>
    <xf numFmtId="3" fontId="6" fillId="0" borderId="20" xfId="29" applyNumberFormat="1" applyFont="1" applyBorder="1" applyAlignment="1">
      <alignment horizontal="center" vertical="center" wrapText="1"/>
    </xf>
    <xf numFmtId="3" fontId="6" fillId="0" borderId="5" xfId="29" applyNumberFormat="1" applyFont="1" applyBorder="1" applyAlignment="1">
      <alignment horizontal="center" vertical="center" wrapText="1"/>
    </xf>
    <xf numFmtId="3" fontId="3" fillId="0" borderId="0" xfId="29" applyNumberFormat="1" applyFont="1" applyAlignment="1">
      <alignment horizontal="right" vertical="top" wrapText="1"/>
    </xf>
    <xf numFmtId="3" fontId="8" fillId="0" borderId="0" xfId="29" applyNumberFormat="1" applyFont="1" applyAlignment="1">
      <alignment horizontal="center"/>
    </xf>
    <xf numFmtId="49" fontId="6" fillId="0" borderId="8" xfId="29" applyNumberFormat="1" applyFont="1" applyBorder="1" applyAlignment="1">
      <alignment horizontal="center" vertical="center" wrapText="1"/>
    </xf>
    <xf numFmtId="49" fontId="6" fillId="0" borderId="10" xfId="29" applyNumberFormat="1" applyFont="1" applyBorder="1" applyAlignment="1">
      <alignment horizontal="center" vertical="center" wrapText="1"/>
    </xf>
    <xf numFmtId="3" fontId="6" fillId="0" borderId="9" xfId="29" applyNumberFormat="1" applyFont="1" applyBorder="1" applyAlignment="1">
      <alignment horizontal="center" vertical="center" wrapText="1"/>
    </xf>
    <xf numFmtId="3" fontId="6" fillId="0" borderId="2" xfId="29" applyNumberFormat="1" applyFont="1" applyBorder="1" applyAlignment="1">
      <alignment horizontal="center" vertical="center" wrapText="1"/>
    </xf>
    <xf numFmtId="3" fontId="6" fillId="0" borderId="32" xfId="29" applyNumberFormat="1" applyFont="1" applyBorder="1" applyAlignment="1">
      <alignment horizontal="center" vertical="center" wrapText="1"/>
    </xf>
    <xf numFmtId="3" fontId="6" fillId="0" borderId="17" xfId="29" applyNumberFormat="1" applyFont="1" applyBorder="1" applyAlignment="1">
      <alignment horizontal="center" vertical="center" wrapText="1"/>
    </xf>
    <xf numFmtId="3" fontId="6" fillId="0" borderId="33" xfId="29" applyNumberFormat="1" applyFont="1" applyBorder="1" applyAlignment="1">
      <alignment horizontal="center" vertical="center" wrapText="1"/>
    </xf>
    <xf numFmtId="3" fontId="6" fillId="0" borderId="34" xfId="29" applyNumberFormat="1" applyFont="1" applyBorder="1" applyAlignment="1">
      <alignment horizontal="center" vertical="center" wrapText="1"/>
    </xf>
    <xf numFmtId="3" fontId="6" fillId="0" borderId="35" xfId="29" applyNumberFormat="1" applyFont="1" applyBorder="1" applyAlignment="1">
      <alignment horizontal="center" vertical="center" wrapText="1"/>
    </xf>
    <xf numFmtId="1" fontId="6" fillId="0" borderId="33" xfId="29" applyNumberFormat="1" applyFont="1" applyBorder="1" applyAlignment="1">
      <alignment horizontal="center" vertical="center" wrapText="1"/>
    </xf>
    <xf numFmtId="1" fontId="6" fillId="0" borderId="34" xfId="29" applyNumberFormat="1" applyFont="1" applyBorder="1" applyAlignment="1">
      <alignment horizontal="center" vertical="center" wrapText="1"/>
    </xf>
    <xf numFmtId="1" fontId="6" fillId="0" borderId="35" xfId="29" applyNumberFormat="1" applyFont="1" applyBorder="1" applyAlignment="1">
      <alignment horizontal="center" vertical="center" wrapText="1"/>
    </xf>
    <xf numFmtId="3" fontId="6" fillId="0" borderId="36" xfId="29" applyNumberFormat="1" applyFont="1" applyBorder="1" applyAlignment="1">
      <alignment horizontal="center" vertical="center" wrapText="1"/>
    </xf>
    <xf numFmtId="3" fontId="6" fillId="0" borderId="16" xfId="29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3" fillId="0" borderId="0" xfId="29" applyNumberFormat="1" applyFont="1" applyFill="1" applyAlignment="1">
      <alignment horizontal="left" vertical="center" wrapText="1"/>
    </xf>
  </cellXfs>
  <cellStyles count="3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urrency 2" xfId="33"/>
    <cellStyle name="Normal" xfId="0" builtinId="0"/>
    <cellStyle name="Normal 2" xfId="25"/>
    <cellStyle name="Normal 3" xfId="29"/>
    <cellStyle name="Normal 4 2" xfId="30"/>
    <cellStyle name="Normal 5" xfId="32"/>
    <cellStyle name="Normal 6" xfId="31"/>
    <cellStyle name="Standard_03.06.01." xfId="26"/>
    <cellStyle name="Total" xfId="27" builtinId="25" customBuiltin="1"/>
    <cellStyle name="Währung [0]_Arbeitsmappe1 Diagramm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.burete.MVVDECON/Desktop/Daniel/5.1.+5.2%20new%2007.dec.2009/Deviz%20General%20Dambovita_draft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1215_Ilfov\4_%20Implementare\01_IF.1%20Elaborarea%20AF%20si%20a%20doc.%20suport\09.%20SF\05.%20DG\1.DG%20ILFOV\19.%20DG_GRADIST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 Dambovita"/>
      <sheetName val="Variables"/>
      <sheetName val="Summary Tables for Report"/>
      <sheetName val="Centralizator UAT TA"/>
      <sheetName val="For report TA"/>
      <sheetName val="Centralizator UAT MO"/>
      <sheetName val="For report MO"/>
      <sheetName val="Centralizator PU"/>
      <sheetName val="For report PU"/>
      <sheetName val="Centralizator GA"/>
      <sheetName val="For report GA"/>
      <sheetName val="Centralizator FI"/>
      <sheetName val="For report FI"/>
      <sheetName val="Centralizator TI"/>
      <sheetName val="For report TI"/>
      <sheetName val="Centralizator CJ DB"/>
      <sheetName val="For report CJ DB"/>
      <sheetName val="Centralizator RA"/>
      <sheetName val="For report RA"/>
      <sheetName val="Centralizator TAR"/>
      <sheetName val="For report TAR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UAT Gradistea curent"/>
      <sheetName val="Deviz UAT Gradistea const"/>
      <sheetName val="DEVIZ OBIECT"/>
      <sheetName val="4_deviz obiecte"/>
      <sheetName val="UAT GRADISTEA"/>
      <sheetName val="AGL GRADISTEA"/>
      <sheetName val="SEAU"/>
      <sheetName val="cap 2.2"/>
    </sheetNames>
    <sheetDataSet>
      <sheetData sheetId="0" refreshError="1"/>
      <sheetData sheetId="1" refreshError="1"/>
      <sheetData sheetId="2" refreshError="1">
        <row r="44">
          <cell r="J44">
            <v>2239133.0009669657</v>
          </cell>
        </row>
        <row r="102">
          <cell r="J102">
            <v>148328</v>
          </cell>
        </row>
        <row r="279">
          <cell r="J279">
            <v>10234.200000000001</v>
          </cell>
        </row>
        <row r="304">
          <cell r="J304">
            <v>102342</v>
          </cell>
        </row>
        <row r="324">
          <cell r="J324">
            <v>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G25"/>
  <sheetViews>
    <sheetView view="pageBreakPreview" topLeftCell="A10" zoomScaleNormal="100" zoomScaleSheetLayoutView="100" workbookViewId="0">
      <selection activeCell="I19" sqref="I19"/>
    </sheetView>
  </sheetViews>
  <sheetFormatPr defaultRowHeight="12.5" x14ac:dyDescent="0.25"/>
  <cols>
    <col min="2" max="2" width="36.453125" customWidth="1"/>
    <col min="3" max="3" width="15.54296875" customWidth="1"/>
    <col min="6" max="6" width="12.453125" bestFit="1" customWidth="1"/>
  </cols>
  <sheetData>
    <row r="1" spans="1:7" x14ac:dyDescent="0.25">
      <c r="A1" s="28"/>
      <c r="B1" s="29"/>
      <c r="C1" s="30" t="s">
        <v>135</v>
      </c>
    </row>
    <row r="2" spans="1:7" ht="18" x14ac:dyDescent="0.4">
      <c r="A2" s="229" t="str">
        <f>IF(G4 =1, "CHELTUIELI PENTRU INVESTITIA DE BAZA", "EXPENDITURE FOR THE BASIC INVESTMENT")</f>
        <v>CHELTUIELI PENTRU INVESTITIA DE BAZA</v>
      </c>
      <c r="B2" s="229"/>
      <c r="C2" s="229"/>
    </row>
    <row r="3" spans="1:7" ht="13" x14ac:dyDescent="0.3">
      <c r="A3" s="24"/>
      <c r="B3" s="24" t="str">
        <f>IF(G4 = 1, "Canalizare - UAT Gradistea", "Sewerage - Gradistea ATU")</f>
        <v>Canalizare - UAT Gradistea</v>
      </c>
      <c r="C3" s="24"/>
    </row>
    <row r="4" spans="1:7" ht="13.5" thickBot="1" x14ac:dyDescent="0.35">
      <c r="A4" s="31"/>
      <c r="B4" s="32"/>
      <c r="C4" s="32"/>
      <c r="G4">
        <v>1</v>
      </c>
    </row>
    <row r="5" spans="1:7" x14ac:dyDescent="0.25">
      <c r="A5" s="230" t="s">
        <v>0</v>
      </c>
      <c r="B5" s="233" t="str">
        <f>IF(G4 = 1, "DENUMIREA CAPITOLELOR SI SUBCAPITOLELOR DE CHELTUIELI", "NAME OF CHAPTER AND SUBCHAPTER OF EXPENDITURES")</f>
        <v>DENUMIREA CAPITOLELOR SI SUBCAPITOLELOR DE CHELTUIELI</v>
      </c>
      <c r="C5" s="236"/>
    </row>
    <row r="6" spans="1:7" x14ac:dyDescent="0.25">
      <c r="A6" s="231"/>
      <c r="B6" s="234"/>
      <c r="C6" s="237"/>
    </row>
    <row r="7" spans="1:7" x14ac:dyDescent="0.25">
      <c r="A7" s="232"/>
      <c r="B7" s="235"/>
      <c r="C7" s="26" t="str">
        <f>IF(G4=1, "(Euro)", "(th Euro)")</f>
        <v>(Euro)</v>
      </c>
    </row>
    <row r="8" spans="1:7" x14ac:dyDescent="0.25">
      <c r="A8" s="25" t="s">
        <v>18</v>
      </c>
      <c r="B8" s="27">
        <v>2</v>
      </c>
      <c r="C8" s="33">
        <v>4</v>
      </c>
    </row>
    <row r="9" spans="1:7" x14ac:dyDescent="0.25">
      <c r="A9" s="34"/>
      <c r="B9" s="35"/>
      <c r="C9" s="36"/>
    </row>
    <row r="10" spans="1:7" x14ac:dyDescent="0.25">
      <c r="A10" s="238" t="str">
        <f>IF(G4=1, "CAPITOLUL 4. CHELTUIELI PENTRU INVESTITIA DE BAZA", "CHAPTER 4. EXPENDITURE FOR THE BASIC INVESTMENT")</f>
        <v>CAPITOLUL 4. CHELTUIELI PENTRU INVESTITIA DE BAZA</v>
      </c>
      <c r="B10" s="239"/>
      <c r="C10" s="240"/>
    </row>
    <row r="11" spans="1:7" x14ac:dyDescent="0.25">
      <c r="A11" s="225" t="str">
        <f>IF(G4=1, "4.1. Constructii si Instalatii", "4.1. Constructions and facilities")</f>
        <v>4.1. Constructii si Instalatii</v>
      </c>
      <c r="B11" s="226"/>
      <c r="C11" s="37"/>
    </row>
    <row r="12" spans="1:7" ht="19.5" customHeight="1" x14ac:dyDescent="0.25">
      <c r="A12" s="38" t="s">
        <v>39</v>
      </c>
      <c r="B12" s="17" t="str">
        <f>IF(G4=1, "Extindere retea de canalizare Gradistea", "Extension of sewerage network Gradistea")</f>
        <v>Extindere retea de canalizare Gradistea</v>
      </c>
      <c r="C12" s="39">
        <f>'Centralizator Gradistea'!C23</f>
        <v>3964506</v>
      </c>
    </row>
    <row r="13" spans="1:7" ht="19.5" customHeight="1" x14ac:dyDescent="0.25">
      <c r="A13" s="38" t="s">
        <v>40</v>
      </c>
      <c r="B13" s="17" t="str">
        <f>IF(G4=1, "Statii noi de pompare apa uzata Gradistea", "New WW pumping stations Gradistea")</f>
        <v>Statii noi de pompare apa uzata Gradistea</v>
      </c>
      <c r="C13" s="39">
        <f>'Centralizator Gradistea'!C24</f>
        <v>148328</v>
      </c>
    </row>
    <row r="14" spans="1:7" ht="19.5" customHeight="1" x14ac:dyDescent="0.25">
      <c r="A14" s="38" t="s">
        <v>41</v>
      </c>
      <c r="B14" s="17" t="str">
        <f>IF(G4=1, "Statie de epurare Gradistea", "WWTP  Gradistea")</f>
        <v>Statie de epurare Gradistea</v>
      </c>
      <c r="C14" s="39">
        <f>'Centralizator Gradistea'!C25</f>
        <v>873586</v>
      </c>
    </row>
    <row r="15" spans="1:7" x14ac:dyDescent="0.25">
      <c r="A15" s="225" t="str">
        <f>IF(G4=1, "4.2. Montaj utilaj tehnologic", "4.2. Installation of process equipment")</f>
        <v>4.2. Montaj utilaj tehnologic</v>
      </c>
      <c r="B15" s="226"/>
      <c r="C15" s="39"/>
    </row>
    <row r="16" spans="1:7" ht="19.5" customHeight="1" x14ac:dyDescent="0.25">
      <c r="A16" s="38" t="s">
        <v>42</v>
      </c>
      <c r="B16" s="17" t="str">
        <f>IF(G4=1, "Extindere retea de canalizare Gradistea", "Extension of sewerage network Gradistea")</f>
        <v>Extindere retea de canalizare Gradistea</v>
      </c>
      <c r="C16" s="39">
        <f>'Centralizator Gradistea'!D23</f>
        <v>2430</v>
      </c>
    </row>
    <row r="17" spans="1:6" ht="19.5" customHeight="1" x14ac:dyDescent="0.25">
      <c r="A17" s="38" t="s">
        <v>43</v>
      </c>
      <c r="B17" s="17" t="str">
        <f>IF(G4=1, "Statii noi de pompare apa uzata Gradistea", "New WW pumping stations Gradistea")</f>
        <v>Statii noi de pompare apa uzata Gradistea</v>
      </c>
      <c r="C17" s="39">
        <f>'Centralizator Gradistea'!D24</f>
        <v>10234</v>
      </c>
    </row>
    <row r="18" spans="1:6" ht="19.5" customHeight="1" x14ac:dyDescent="0.25">
      <c r="A18" s="38" t="s">
        <v>44</v>
      </c>
      <c r="B18" s="17" t="str">
        <f>IF(G4=1, "Statie de epurare Gradistea", "WWTP  Gradistea")</f>
        <v>Statie de epurare Gradistea</v>
      </c>
      <c r="C18" s="39">
        <f>'Centralizator Gradistea'!D25</f>
        <v>98612</v>
      </c>
    </row>
    <row r="19" spans="1:6" ht="30" customHeight="1" x14ac:dyDescent="0.25">
      <c r="A19" s="238" t="str">
        <f>IF(G4=1, "4.3. Utilaje, echipamente tehnologice si functionale cu montaj", "4.3. Technological and operational equipment")</f>
        <v>4.3. Utilaje, echipamente tehnologice si functionale cu montaj</v>
      </c>
      <c r="B19" s="241"/>
      <c r="C19" s="39"/>
    </row>
    <row r="20" spans="1:6" ht="19.5" customHeight="1" x14ac:dyDescent="0.25">
      <c r="A20" s="38" t="s">
        <v>45</v>
      </c>
      <c r="B20" s="17" t="str">
        <f>IF(G4=1, "Extindere retea de canalizare Gradistea", "Extension of sewerage network Gradistea")</f>
        <v>Extindere retea de canalizare Gradistea</v>
      </c>
      <c r="C20" s="39">
        <f>'Centralizator Gradistea'!E23</f>
        <v>24300</v>
      </c>
    </row>
    <row r="21" spans="1:6" ht="19.5" customHeight="1" x14ac:dyDescent="0.25">
      <c r="A21" s="38" t="s">
        <v>46</v>
      </c>
      <c r="B21" s="17" t="str">
        <f>IF(G4=1, "Statii noi de pompare apa uzata Gradistea", "New WW pumping stations Gradistea")</f>
        <v>Statii noi de pompare apa uzata Gradistea</v>
      </c>
      <c r="C21" s="39">
        <f>'Centralizator Gradistea'!E24</f>
        <v>102342</v>
      </c>
    </row>
    <row r="22" spans="1:6" ht="19.5" customHeight="1" x14ac:dyDescent="0.25">
      <c r="A22" s="38" t="s">
        <v>47</v>
      </c>
      <c r="B22" s="17" t="str">
        <f>IF(G4=1, "Statie de epurare Gradistea", "WWTP  Gradistea")</f>
        <v>Statie de epurare Gradistea</v>
      </c>
      <c r="C22" s="39">
        <f>'Centralizator Gradistea'!E25</f>
        <v>847324</v>
      </c>
    </row>
    <row r="23" spans="1:6" x14ac:dyDescent="0.25">
      <c r="A23" s="225" t="str">
        <f>IF(G4=1, "4.4. Utilaje fara montaj si echipamente de transport", "4.4. Mobile plant &amp; equipment and technological transport equip.")</f>
        <v>4.4. Utilaje fara montaj si echipamente de transport</v>
      </c>
      <c r="B23" s="226"/>
      <c r="C23" s="39">
        <f>'Centralizator Gradistea'!F26</f>
        <v>5000</v>
      </c>
    </row>
    <row r="24" spans="1:6" ht="13" thickBot="1" x14ac:dyDescent="0.3">
      <c r="A24" s="227" t="str">
        <f>IF(G4=1, "4.5. Dotari", "4.5. Endowments")</f>
        <v>4.5. Dotari</v>
      </c>
      <c r="B24" s="228"/>
      <c r="C24" s="50">
        <f>'Centralizator Gradistea'!G26</f>
        <v>47500</v>
      </c>
    </row>
    <row r="25" spans="1:6" x14ac:dyDescent="0.25">
      <c r="F25" s="47">
        <f>SUM(C12:C24)</f>
        <v>6124162</v>
      </c>
    </row>
  </sheetData>
  <mergeCells count="10">
    <mergeCell ref="A23:B23"/>
    <mergeCell ref="A24:B24"/>
    <mergeCell ref="A2:C2"/>
    <mergeCell ref="A5:A7"/>
    <mergeCell ref="B5:B7"/>
    <mergeCell ref="C5:C6"/>
    <mergeCell ref="A10:C10"/>
    <mergeCell ref="A11:B11"/>
    <mergeCell ref="A15:B15"/>
    <mergeCell ref="A19:B19"/>
  </mergeCells>
  <phoneticPr fontId="22" type="noConversion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4"/>
  <sheetViews>
    <sheetView tabSelected="1" view="pageBreakPreview" zoomScale="80" zoomScaleNormal="100" zoomScaleSheetLayoutView="80" workbookViewId="0">
      <pane ySplit="9" topLeftCell="A73" activePane="bottomLeft" state="frozen"/>
      <selection activeCell="I19" sqref="I19"/>
      <selection pane="bottomLeft" activeCell="I19" sqref="I19"/>
    </sheetView>
  </sheetViews>
  <sheetFormatPr defaultColWidth="9.1796875" defaultRowHeight="13" x14ac:dyDescent="0.3"/>
  <cols>
    <col min="1" max="1" width="3.54296875" style="202" customWidth="1"/>
    <col min="2" max="2" width="42.36328125" style="203" customWidth="1"/>
    <col min="3" max="3" width="8.26953125" style="204" customWidth="1"/>
    <col min="4" max="4" width="7.26953125" style="204" customWidth="1"/>
    <col min="5" max="5" width="11.1796875" style="205" customWidth="1"/>
    <col min="6" max="6" width="10.453125" style="206" customWidth="1"/>
    <col min="7" max="7" width="10" style="204" customWidth="1"/>
    <col min="8" max="8" width="8.54296875" style="204" customWidth="1"/>
    <col min="9" max="9" width="9.26953125" style="204" customWidth="1"/>
    <col min="10" max="10" width="8.54296875" style="204" customWidth="1"/>
    <col min="11" max="11" width="11.26953125" style="204" bestFit="1" customWidth="1"/>
    <col min="12" max="12" width="11.7265625" style="137" bestFit="1" customWidth="1"/>
    <col min="13" max="13" width="13.7265625" style="135" bestFit="1" customWidth="1"/>
    <col min="14" max="14" width="12.26953125" style="171" bestFit="1" customWidth="1"/>
    <col min="15" max="15" width="11.26953125" style="171" bestFit="1" customWidth="1"/>
    <col min="16" max="16384" width="9.1796875" style="171"/>
  </cols>
  <sheetData>
    <row r="1" spans="1:13" ht="41" customHeight="1" x14ac:dyDescent="0.3">
      <c r="A1" s="293" t="s">
        <v>187</v>
      </c>
      <c r="B1" s="293"/>
      <c r="C1" s="293"/>
      <c r="D1" s="293"/>
      <c r="E1" s="168"/>
      <c r="F1" s="169"/>
      <c r="G1" s="170"/>
      <c r="H1" s="170"/>
      <c r="I1" s="255" t="s">
        <v>137</v>
      </c>
      <c r="J1" s="255"/>
      <c r="K1" s="255"/>
    </row>
    <row r="2" spans="1:13" ht="25.5" customHeight="1" x14ac:dyDescent="0.5">
      <c r="A2" s="256" t="s">
        <v>30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3" ht="25" x14ac:dyDescent="0.5">
      <c r="A3" s="256" t="s">
        <v>34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3" ht="25" x14ac:dyDescent="0.5">
      <c r="A4" s="256" t="s">
        <v>86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3" x14ac:dyDescent="0.3">
      <c r="A5" s="172"/>
      <c r="B5" s="173"/>
      <c r="C5" s="174"/>
      <c r="D5" s="174"/>
      <c r="E5" s="175"/>
      <c r="F5" s="173"/>
      <c r="G5" s="173"/>
      <c r="H5" s="173"/>
      <c r="I5" s="176"/>
      <c r="J5" s="176"/>
      <c r="K5" s="173"/>
    </row>
    <row r="6" spans="1:13" ht="8" customHeight="1" thickBot="1" x14ac:dyDescent="0.35">
      <c r="A6" s="177"/>
      <c r="B6" s="176"/>
      <c r="C6" s="176"/>
      <c r="D6" s="176"/>
      <c r="E6" s="177"/>
      <c r="F6" s="178"/>
      <c r="G6" s="176"/>
      <c r="H6" s="176"/>
      <c r="I6" s="176"/>
      <c r="J6" s="176"/>
      <c r="K6" s="176"/>
    </row>
    <row r="7" spans="1:13" s="179" customFormat="1" ht="13.15" customHeight="1" x14ac:dyDescent="0.25">
      <c r="A7" s="257" t="s">
        <v>0</v>
      </c>
      <c r="B7" s="259" t="s">
        <v>1</v>
      </c>
      <c r="C7" s="261" t="s">
        <v>6</v>
      </c>
      <c r="D7" s="261" t="s">
        <v>7</v>
      </c>
      <c r="E7" s="264" t="s">
        <v>17</v>
      </c>
      <c r="F7" s="267" t="s">
        <v>2</v>
      </c>
      <c r="G7" s="267" t="s">
        <v>3</v>
      </c>
      <c r="H7" s="267" t="s">
        <v>4</v>
      </c>
      <c r="I7" s="259" t="s">
        <v>15</v>
      </c>
      <c r="J7" s="259" t="s">
        <v>16</v>
      </c>
      <c r="K7" s="253" t="s">
        <v>5</v>
      </c>
      <c r="L7" s="138"/>
      <c r="M7" s="138"/>
    </row>
    <row r="8" spans="1:13" s="179" customFormat="1" ht="15.75" customHeight="1" x14ac:dyDescent="0.25">
      <c r="A8" s="258"/>
      <c r="B8" s="260"/>
      <c r="C8" s="262"/>
      <c r="D8" s="262"/>
      <c r="E8" s="265"/>
      <c r="F8" s="268"/>
      <c r="G8" s="268"/>
      <c r="H8" s="268"/>
      <c r="I8" s="260"/>
      <c r="J8" s="260"/>
      <c r="K8" s="254"/>
      <c r="L8" s="138"/>
      <c r="M8" s="138"/>
    </row>
    <row r="9" spans="1:13" s="179" customFormat="1" x14ac:dyDescent="0.25">
      <c r="A9" s="258"/>
      <c r="B9" s="260"/>
      <c r="C9" s="263"/>
      <c r="D9" s="263"/>
      <c r="E9" s="266"/>
      <c r="F9" s="221" t="s">
        <v>14</v>
      </c>
      <c r="G9" s="221" t="s">
        <v>14</v>
      </c>
      <c r="H9" s="221" t="s">
        <v>14</v>
      </c>
      <c r="I9" s="221" t="s">
        <v>14</v>
      </c>
      <c r="J9" s="221" t="s">
        <v>14</v>
      </c>
      <c r="K9" s="180" t="s">
        <v>14</v>
      </c>
      <c r="L9" s="138"/>
      <c r="M9" s="138"/>
    </row>
    <row r="10" spans="1:13" s="186" customFormat="1" ht="11.5" x14ac:dyDescent="0.25">
      <c r="A10" s="220">
        <v>0</v>
      </c>
      <c r="B10" s="181">
        <v>1</v>
      </c>
      <c r="C10" s="182">
        <v>2</v>
      </c>
      <c r="D10" s="181">
        <v>3</v>
      </c>
      <c r="E10" s="182">
        <v>4</v>
      </c>
      <c r="F10" s="183">
        <v>5</v>
      </c>
      <c r="G10" s="182">
        <v>6</v>
      </c>
      <c r="H10" s="181">
        <v>7</v>
      </c>
      <c r="I10" s="184">
        <v>8</v>
      </c>
      <c r="J10" s="184">
        <v>9</v>
      </c>
      <c r="K10" s="185">
        <v>10</v>
      </c>
      <c r="L10" s="138"/>
      <c r="M10" s="138"/>
    </row>
    <row r="11" spans="1:13" s="186" customFormat="1" ht="11.5" x14ac:dyDescent="0.25">
      <c r="A11" s="220"/>
      <c r="B11" s="187" t="s">
        <v>85</v>
      </c>
      <c r="C11" s="221"/>
      <c r="D11" s="188"/>
      <c r="E11" s="188"/>
      <c r="F11" s="189"/>
      <c r="G11" s="190"/>
      <c r="H11" s="190"/>
      <c r="I11" s="191"/>
      <c r="J11" s="191"/>
      <c r="K11" s="192"/>
      <c r="L11" s="138"/>
      <c r="M11" s="138"/>
    </row>
    <row r="12" spans="1:13" s="186" customFormat="1" ht="11.5" x14ac:dyDescent="0.25">
      <c r="A12" s="220"/>
      <c r="B12" s="215" t="s">
        <v>178</v>
      </c>
      <c r="C12" s="221"/>
      <c r="D12" s="214"/>
      <c r="E12" s="214"/>
      <c r="F12" s="189"/>
      <c r="G12" s="190"/>
      <c r="H12" s="190"/>
      <c r="I12" s="191"/>
      <c r="J12" s="191"/>
      <c r="K12" s="192"/>
      <c r="L12" s="138"/>
      <c r="M12" s="138"/>
    </row>
    <row r="13" spans="1:13" s="86" customFormat="1" ht="11.5" x14ac:dyDescent="0.25">
      <c r="A13" s="153">
        <v>1</v>
      </c>
      <c r="B13" s="193" t="s">
        <v>101</v>
      </c>
      <c r="C13" s="194" t="s">
        <v>88</v>
      </c>
      <c r="D13" s="156">
        <v>7</v>
      </c>
      <c r="E13" s="195">
        <v>66</v>
      </c>
      <c r="F13" s="191">
        <f>D13*E13</f>
        <v>462</v>
      </c>
      <c r="G13" s="191">
        <f>0</f>
        <v>0</v>
      </c>
      <c r="H13" s="191">
        <f>0</f>
        <v>0</v>
      </c>
      <c r="I13" s="191">
        <f>0</f>
        <v>0</v>
      </c>
      <c r="J13" s="191">
        <f>0</f>
        <v>0</v>
      </c>
      <c r="K13" s="141">
        <f t="shared" ref="K13:K75" si="0">F13+G13+H13+I13+J13</f>
        <v>462</v>
      </c>
      <c r="L13" s="134"/>
      <c r="M13" s="139"/>
    </row>
    <row r="14" spans="1:13" s="86" customFormat="1" ht="11.5" x14ac:dyDescent="0.25">
      <c r="A14" s="153">
        <v>2</v>
      </c>
      <c r="B14" s="193" t="s">
        <v>102</v>
      </c>
      <c r="C14" s="194" t="s">
        <v>88</v>
      </c>
      <c r="D14" s="156">
        <v>25</v>
      </c>
      <c r="E14" s="195">
        <v>72</v>
      </c>
      <c r="F14" s="191">
        <f t="shared" ref="F14:F62" si="1">D14*E14</f>
        <v>1800</v>
      </c>
      <c r="G14" s="191">
        <f>0</f>
        <v>0</v>
      </c>
      <c r="H14" s="191">
        <f>0</f>
        <v>0</v>
      </c>
      <c r="I14" s="191">
        <f>0</f>
        <v>0</v>
      </c>
      <c r="J14" s="191">
        <f>0</f>
        <v>0</v>
      </c>
      <c r="K14" s="141">
        <f t="shared" si="0"/>
        <v>1800</v>
      </c>
      <c r="L14" s="140"/>
      <c r="M14" s="138"/>
    </row>
    <row r="15" spans="1:13" s="86" customFormat="1" ht="11.5" x14ac:dyDescent="0.25">
      <c r="A15" s="153">
        <v>3</v>
      </c>
      <c r="B15" s="193" t="s">
        <v>103</v>
      </c>
      <c r="C15" s="194" t="s">
        <v>88</v>
      </c>
      <c r="D15" s="156">
        <v>5</v>
      </c>
      <c r="E15" s="195">
        <v>77</v>
      </c>
      <c r="F15" s="191">
        <f t="shared" si="1"/>
        <v>385</v>
      </c>
      <c r="G15" s="191">
        <f>0</f>
        <v>0</v>
      </c>
      <c r="H15" s="191">
        <f>0</f>
        <v>0</v>
      </c>
      <c r="I15" s="191">
        <f>0</f>
        <v>0</v>
      </c>
      <c r="J15" s="191">
        <f>0</f>
        <v>0</v>
      </c>
      <c r="K15" s="141">
        <f t="shared" si="0"/>
        <v>385</v>
      </c>
      <c r="L15" s="140"/>
      <c r="M15" s="138"/>
    </row>
    <row r="16" spans="1:13" s="86" customFormat="1" ht="11.5" x14ac:dyDescent="0.25">
      <c r="A16" s="153">
        <v>4</v>
      </c>
      <c r="B16" s="193" t="s">
        <v>98</v>
      </c>
      <c r="C16" s="194" t="s">
        <v>88</v>
      </c>
      <c r="D16" s="156">
        <v>1199</v>
      </c>
      <c r="E16" s="195">
        <v>45</v>
      </c>
      <c r="F16" s="191">
        <f t="shared" si="1"/>
        <v>53955</v>
      </c>
      <c r="G16" s="191">
        <f>0</f>
        <v>0</v>
      </c>
      <c r="H16" s="191">
        <f>0</f>
        <v>0</v>
      </c>
      <c r="I16" s="191">
        <f>0</f>
        <v>0</v>
      </c>
      <c r="J16" s="191">
        <f>0</f>
        <v>0</v>
      </c>
      <c r="K16" s="141">
        <f t="shared" si="0"/>
        <v>53955</v>
      </c>
      <c r="L16" s="140"/>
      <c r="M16" s="139"/>
    </row>
    <row r="17" spans="1:15" s="86" customFormat="1" ht="11.5" x14ac:dyDescent="0.25">
      <c r="A17" s="153">
        <v>5</v>
      </c>
      <c r="B17" s="193" t="s">
        <v>100</v>
      </c>
      <c r="C17" s="194" t="s">
        <v>88</v>
      </c>
      <c r="D17" s="156">
        <v>2365</v>
      </c>
      <c r="E17" s="195">
        <v>53</v>
      </c>
      <c r="F17" s="191">
        <f t="shared" si="1"/>
        <v>125345</v>
      </c>
      <c r="G17" s="191">
        <f>0</f>
        <v>0</v>
      </c>
      <c r="H17" s="191">
        <f>0</f>
        <v>0</v>
      </c>
      <c r="I17" s="191">
        <f>0</f>
        <v>0</v>
      </c>
      <c r="J17" s="191">
        <f>0</f>
        <v>0</v>
      </c>
      <c r="K17" s="141">
        <f t="shared" si="0"/>
        <v>125345</v>
      </c>
      <c r="L17" s="140"/>
      <c r="M17" s="139"/>
    </row>
    <row r="18" spans="1:15" s="86" customFormat="1" ht="11.5" x14ac:dyDescent="0.25">
      <c r="A18" s="153">
        <v>6</v>
      </c>
      <c r="B18" s="193" t="s">
        <v>104</v>
      </c>
      <c r="C18" s="194" t="s">
        <v>88</v>
      </c>
      <c r="D18" s="156">
        <v>476</v>
      </c>
      <c r="E18" s="195">
        <v>59</v>
      </c>
      <c r="F18" s="191">
        <f t="shared" si="1"/>
        <v>28084</v>
      </c>
      <c r="G18" s="191">
        <f>0</f>
        <v>0</v>
      </c>
      <c r="H18" s="191">
        <f>0</f>
        <v>0</v>
      </c>
      <c r="I18" s="191">
        <f>0</f>
        <v>0</v>
      </c>
      <c r="J18" s="191">
        <f>0</f>
        <v>0</v>
      </c>
      <c r="K18" s="141">
        <f t="shared" si="0"/>
        <v>28084</v>
      </c>
      <c r="L18" s="140"/>
      <c r="M18" s="139"/>
    </row>
    <row r="19" spans="1:15" s="86" customFormat="1" ht="11.5" x14ac:dyDescent="0.25">
      <c r="A19" s="153">
        <v>7</v>
      </c>
      <c r="B19" s="193" t="s">
        <v>105</v>
      </c>
      <c r="C19" s="194" t="s">
        <v>88</v>
      </c>
      <c r="D19" s="156">
        <v>30</v>
      </c>
      <c r="E19" s="195">
        <v>66</v>
      </c>
      <c r="F19" s="191">
        <f t="shared" si="1"/>
        <v>1980</v>
      </c>
      <c r="G19" s="191">
        <f>0</f>
        <v>0</v>
      </c>
      <c r="H19" s="191">
        <f>0</f>
        <v>0</v>
      </c>
      <c r="I19" s="191">
        <f>0</f>
        <v>0</v>
      </c>
      <c r="J19" s="191">
        <f>0</f>
        <v>0</v>
      </c>
      <c r="K19" s="141">
        <f t="shared" si="0"/>
        <v>1980</v>
      </c>
      <c r="L19" s="140"/>
      <c r="M19" s="139"/>
    </row>
    <row r="20" spans="1:15" s="86" customFormat="1" ht="11.5" x14ac:dyDescent="0.25">
      <c r="A20" s="153">
        <v>8</v>
      </c>
      <c r="B20" s="193" t="s">
        <v>106</v>
      </c>
      <c r="C20" s="194" t="s">
        <v>88</v>
      </c>
      <c r="D20" s="156">
        <v>1433</v>
      </c>
      <c r="E20" s="195">
        <v>79</v>
      </c>
      <c r="F20" s="191">
        <f t="shared" si="1"/>
        <v>113207</v>
      </c>
      <c r="G20" s="191">
        <f>0</f>
        <v>0</v>
      </c>
      <c r="H20" s="191">
        <f>0</f>
        <v>0</v>
      </c>
      <c r="I20" s="191">
        <f>0</f>
        <v>0</v>
      </c>
      <c r="J20" s="191">
        <f>0</f>
        <v>0</v>
      </c>
      <c r="K20" s="141">
        <f t="shared" si="0"/>
        <v>113207</v>
      </c>
      <c r="L20" s="140"/>
      <c r="M20" s="139"/>
    </row>
    <row r="21" spans="1:15" s="86" customFormat="1" ht="11.5" x14ac:dyDescent="0.25">
      <c r="A21" s="153">
        <v>9</v>
      </c>
      <c r="B21" s="193" t="s">
        <v>107</v>
      </c>
      <c r="C21" s="194" t="s">
        <v>88</v>
      </c>
      <c r="D21" s="156">
        <v>408</v>
      </c>
      <c r="E21" s="195">
        <v>84</v>
      </c>
      <c r="F21" s="191">
        <f t="shared" si="1"/>
        <v>34272</v>
      </c>
      <c r="G21" s="191">
        <f>0</f>
        <v>0</v>
      </c>
      <c r="H21" s="191">
        <f>0</f>
        <v>0</v>
      </c>
      <c r="I21" s="191">
        <f>0</f>
        <v>0</v>
      </c>
      <c r="J21" s="191">
        <f>0</f>
        <v>0</v>
      </c>
      <c r="K21" s="141">
        <f t="shared" si="0"/>
        <v>34272</v>
      </c>
      <c r="L21" s="140"/>
      <c r="M21" s="139"/>
    </row>
    <row r="22" spans="1:15" s="86" customFormat="1" ht="11.5" x14ac:dyDescent="0.25">
      <c r="A22" s="153">
        <v>10</v>
      </c>
      <c r="B22" s="193" t="s">
        <v>108</v>
      </c>
      <c r="C22" s="194" t="s">
        <v>88</v>
      </c>
      <c r="D22" s="156">
        <v>93</v>
      </c>
      <c r="E22" s="195">
        <v>89</v>
      </c>
      <c r="F22" s="191">
        <f t="shared" si="1"/>
        <v>8277</v>
      </c>
      <c r="G22" s="191">
        <f>0</f>
        <v>0</v>
      </c>
      <c r="H22" s="191">
        <f>0</f>
        <v>0</v>
      </c>
      <c r="I22" s="191">
        <f>0</f>
        <v>0</v>
      </c>
      <c r="J22" s="191">
        <f>0</f>
        <v>0</v>
      </c>
      <c r="K22" s="141">
        <f t="shared" si="0"/>
        <v>8277</v>
      </c>
      <c r="L22" s="140"/>
      <c r="M22" s="139"/>
    </row>
    <row r="23" spans="1:15" s="56" customFormat="1" ht="12.5" x14ac:dyDescent="0.25">
      <c r="A23" s="153">
        <v>11</v>
      </c>
      <c r="B23" s="193" t="s">
        <v>109</v>
      </c>
      <c r="C23" s="194" t="s">
        <v>88</v>
      </c>
      <c r="D23" s="156">
        <v>119</v>
      </c>
      <c r="E23" s="195">
        <v>110</v>
      </c>
      <c r="F23" s="191">
        <f t="shared" si="1"/>
        <v>13090</v>
      </c>
      <c r="G23" s="191">
        <f>0</f>
        <v>0</v>
      </c>
      <c r="H23" s="191">
        <f>0</f>
        <v>0</v>
      </c>
      <c r="I23" s="191">
        <f>0</f>
        <v>0</v>
      </c>
      <c r="J23" s="191">
        <f>0</f>
        <v>0</v>
      </c>
      <c r="K23" s="141">
        <f t="shared" si="0"/>
        <v>13090</v>
      </c>
      <c r="L23" s="140"/>
      <c r="M23" s="139"/>
      <c r="N23" s="171"/>
      <c r="O23" s="171"/>
    </row>
    <row r="24" spans="1:15" s="56" customFormat="1" ht="12.5" x14ac:dyDescent="0.25">
      <c r="A24" s="153">
        <v>12</v>
      </c>
      <c r="B24" s="193" t="s">
        <v>110</v>
      </c>
      <c r="C24" s="194" t="s">
        <v>88</v>
      </c>
      <c r="D24" s="156">
        <v>375</v>
      </c>
      <c r="E24" s="195">
        <v>120</v>
      </c>
      <c r="F24" s="191">
        <f t="shared" si="1"/>
        <v>45000</v>
      </c>
      <c r="G24" s="191">
        <f>0</f>
        <v>0</v>
      </c>
      <c r="H24" s="191">
        <f>0</f>
        <v>0</v>
      </c>
      <c r="I24" s="191">
        <f>0</f>
        <v>0</v>
      </c>
      <c r="J24" s="191">
        <f>0</f>
        <v>0</v>
      </c>
      <c r="K24" s="141">
        <f t="shared" si="0"/>
        <v>45000</v>
      </c>
      <c r="L24" s="140"/>
      <c r="M24" s="139"/>
      <c r="N24" s="171"/>
      <c r="O24" s="171"/>
    </row>
    <row r="25" spans="1:15" s="56" customFormat="1" ht="12.5" x14ac:dyDescent="0.25">
      <c r="A25" s="153">
        <v>13</v>
      </c>
      <c r="B25" s="193" t="s">
        <v>111</v>
      </c>
      <c r="C25" s="194" t="s">
        <v>88</v>
      </c>
      <c r="D25" s="156">
        <v>119</v>
      </c>
      <c r="E25" s="195">
        <v>130</v>
      </c>
      <c r="F25" s="191">
        <f t="shared" si="1"/>
        <v>15470</v>
      </c>
      <c r="G25" s="191">
        <f>0</f>
        <v>0</v>
      </c>
      <c r="H25" s="191">
        <f>0</f>
        <v>0</v>
      </c>
      <c r="I25" s="191">
        <f>0</f>
        <v>0</v>
      </c>
      <c r="J25" s="191">
        <f>0</f>
        <v>0</v>
      </c>
      <c r="K25" s="141">
        <f t="shared" si="0"/>
        <v>15470</v>
      </c>
      <c r="L25" s="140"/>
      <c r="M25" s="139"/>
      <c r="N25" s="171"/>
      <c r="O25" s="171"/>
    </row>
    <row r="26" spans="1:15" s="56" customFormat="1" ht="12.5" x14ac:dyDescent="0.25">
      <c r="A26" s="153">
        <v>14</v>
      </c>
      <c r="B26" s="193" t="s">
        <v>99</v>
      </c>
      <c r="C26" s="194" t="s">
        <v>88</v>
      </c>
      <c r="D26" s="156">
        <v>374</v>
      </c>
      <c r="E26" s="195">
        <v>53</v>
      </c>
      <c r="F26" s="191">
        <f t="shared" si="1"/>
        <v>19822</v>
      </c>
      <c r="G26" s="191">
        <f>0</f>
        <v>0</v>
      </c>
      <c r="H26" s="191">
        <f>0</f>
        <v>0</v>
      </c>
      <c r="I26" s="191">
        <f>0</f>
        <v>0</v>
      </c>
      <c r="J26" s="191">
        <f>0</f>
        <v>0</v>
      </c>
      <c r="K26" s="141">
        <f t="shared" si="0"/>
        <v>19822</v>
      </c>
      <c r="L26" s="140"/>
      <c r="M26" s="139"/>
      <c r="N26" s="171"/>
      <c r="O26" s="171"/>
    </row>
    <row r="27" spans="1:15" s="56" customFormat="1" ht="12.5" x14ac:dyDescent="0.25">
      <c r="A27" s="153">
        <v>15</v>
      </c>
      <c r="B27" s="193" t="s">
        <v>112</v>
      </c>
      <c r="C27" s="194" t="s">
        <v>88</v>
      </c>
      <c r="D27" s="156">
        <v>9570</v>
      </c>
      <c r="E27" s="195">
        <v>61</v>
      </c>
      <c r="F27" s="191">
        <f t="shared" si="1"/>
        <v>583770</v>
      </c>
      <c r="G27" s="191">
        <f>0</f>
        <v>0</v>
      </c>
      <c r="H27" s="191">
        <f>0</f>
        <v>0</v>
      </c>
      <c r="I27" s="191">
        <f>0</f>
        <v>0</v>
      </c>
      <c r="J27" s="191">
        <f>0</f>
        <v>0</v>
      </c>
      <c r="K27" s="141">
        <f t="shared" si="0"/>
        <v>583770</v>
      </c>
      <c r="L27" s="140"/>
      <c r="M27" s="139"/>
      <c r="N27" s="171"/>
      <c r="O27" s="171"/>
    </row>
    <row r="28" spans="1:15" s="56" customFormat="1" ht="12.5" x14ac:dyDescent="0.25">
      <c r="A28" s="153">
        <v>16</v>
      </c>
      <c r="B28" s="193" t="s">
        <v>113</v>
      </c>
      <c r="C28" s="194" t="s">
        <v>88</v>
      </c>
      <c r="D28" s="156">
        <v>4768</v>
      </c>
      <c r="E28" s="195">
        <v>68</v>
      </c>
      <c r="F28" s="191">
        <f t="shared" si="1"/>
        <v>324224</v>
      </c>
      <c r="G28" s="191">
        <f>0</f>
        <v>0</v>
      </c>
      <c r="H28" s="191">
        <f>0</f>
        <v>0</v>
      </c>
      <c r="I28" s="191">
        <f>0</f>
        <v>0</v>
      </c>
      <c r="J28" s="191">
        <f>0</f>
        <v>0</v>
      </c>
      <c r="K28" s="141">
        <f t="shared" si="0"/>
        <v>324224</v>
      </c>
      <c r="L28" s="140"/>
      <c r="M28" s="139"/>
      <c r="N28" s="171"/>
      <c r="O28" s="171"/>
    </row>
    <row r="29" spans="1:15" s="56" customFormat="1" ht="12.5" x14ac:dyDescent="0.25">
      <c r="A29" s="153">
        <v>17</v>
      </c>
      <c r="B29" s="193" t="s">
        <v>114</v>
      </c>
      <c r="C29" s="194" t="s">
        <v>88</v>
      </c>
      <c r="D29" s="156">
        <v>3187</v>
      </c>
      <c r="E29" s="195">
        <v>74</v>
      </c>
      <c r="F29" s="191">
        <f t="shared" si="1"/>
        <v>235838</v>
      </c>
      <c r="G29" s="191">
        <f>0</f>
        <v>0</v>
      </c>
      <c r="H29" s="191">
        <f>0</f>
        <v>0</v>
      </c>
      <c r="I29" s="191">
        <f>0</f>
        <v>0</v>
      </c>
      <c r="J29" s="191">
        <f>0</f>
        <v>0</v>
      </c>
      <c r="K29" s="141">
        <f t="shared" si="0"/>
        <v>235838</v>
      </c>
      <c r="L29" s="140"/>
      <c r="M29" s="139"/>
      <c r="N29" s="171"/>
      <c r="O29" s="171"/>
    </row>
    <row r="30" spans="1:15" s="56" customFormat="1" ht="12.5" x14ac:dyDescent="0.25">
      <c r="A30" s="153">
        <v>18</v>
      </c>
      <c r="B30" s="193" t="s">
        <v>115</v>
      </c>
      <c r="C30" s="194" t="s">
        <v>88</v>
      </c>
      <c r="D30" s="156">
        <v>2118</v>
      </c>
      <c r="E30" s="195">
        <v>84</v>
      </c>
      <c r="F30" s="191">
        <f t="shared" si="1"/>
        <v>177912</v>
      </c>
      <c r="G30" s="191">
        <f>0</f>
        <v>0</v>
      </c>
      <c r="H30" s="191">
        <f>0</f>
        <v>0</v>
      </c>
      <c r="I30" s="191">
        <f>0</f>
        <v>0</v>
      </c>
      <c r="J30" s="191">
        <f>0</f>
        <v>0</v>
      </c>
      <c r="K30" s="141">
        <f t="shared" si="0"/>
        <v>177912</v>
      </c>
      <c r="L30" s="140"/>
      <c r="M30" s="139"/>
      <c r="N30" s="171"/>
      <c r="O30" s="171"/>
    </row>
    <row r="31" spans="1:15" s="86" customFormat="1" ht="11.5" x14ac:dyDescent="0.25">
      <c r="A31" s="153">
        <v>19</v>
      </c>
      <c r="B31" s="193" t="s">
        <v>116</v>
      </c>
      <c r="C31" s="194" t="s">
        <v>88</v>
      </c>
      <c r="D31" s="156">
        <v>2086</v>
      </c>
      <c r="E31" s="195">
        <v>94</v>
      </c>
      <c r="F31" s="191">
        <f t="shared" si="1"/>
        <v>196084</v>
      </c>
      <c r="G31" s="191">
        <f>0</f>
        <v>0</v>
      </c>
      <c r="H31" s="191">
        <f>0</f>
        <v>0</v>
      </c>
      <c r="I31" s="191">
        <f>0</f>
        <v>0</v>
      </c>
      <c r="J31" s="191">
        <f>0</f>
        <v>0</v>
      </c>
      <c r="K31" s="141">
        <f t="shared" si="0"/>
        <v>196084</v>
      </c>
      <c r="L31" s="140"/>
      <c r="M31" s="139"/>
    </row>
    <row r="32" spans="1:15" s="86" customFormat="1" ht="11.5" x14ac:dyDescent="0.25">
      <c r="A32" s="153">
        <v>20</v>
      </c>
      <c r="B32" s="193" t="s">
        <v>117</v>
      </c>
      <c r="C32" s="194" t="s">
        <v>88</v>
      </c>
      <c r="D32" s="156">
        <v>997</v>
      </c>
      <c r="E32" s="195">
        <v>105</v>
      </c>
      <c r="F32" s="191">
        <f t="shared" si="1"/>
        <v>104685</v>
      </c>
      <c r="G32" s="191">
        <f>0</f>
        <v>0</v>
      </c>
      <c r="H32" s="191">
        <f>0</f>
        <v>0</v>
      </c>
      <c r="I32" s="191">
        <f>0</f>
        <v>0</v>
      </c>
      <c r="J32" s="191">
        <f>0</f>
        <v>0</v>
      </c>
      <c r="K32" s="141">
        <f t="shared" si="0"/>
        <v>104685</v>
      </c>
      <c r="L32" s="140"/>
      <c r="M32" s="139"/>
    </row>
    <row r="33" spans="1:15" s="86" customFormat="1" ht="11.5" x14ac:dyDescent="0.25">
      <c r="A33" s="153">
        <v>21</v>
      </c>
      <c r="B33" s="193" t="s">
        <v>119</v>
      </c>
      <c r="C33" s="194" t="s">
        <v>88</v>
      </c>
      <c r="D33" s="156">
        <v>5</v>
      </c>
      <c r="E33" s="195">
        <v>86</v>
      </c>
      <c r="F33" s="191">
        <f t="shared" si="1"/>
        <v>430</v>
      </c>
      <c r="G33" s="191">
        <f>0</f>
        <v>0</v>
      </c>
      <c r="H33" s="191">
        <f>0</f>
        <v>0</v>
      </c>
      <c r="I33" s="191">
        <f>0</f>
        <v>0</v>
      </c>
      <c r="J33" s="191">
        <f>0</f>
        <v>0</v>
      </c>
      <c r="K33" s="141">
        <f t="shared" si="0"/>
        <v>430</v>
      </c>
      <c r="L33" s="140"/>
      <c r="M33" s="139"/>
    </row>
    <row r="34" spans="1:15" s="86" customFormat="1" ht="11.5" x14ac:dyDescent="0.25">
      <c r="A34" s="153">
        <v>22</v>
      </c>
      <c r="B34" s="193" t="s">
        <v>120</v>
      </c>
      <c r="C34" s="194" t="s">
        <v>88</v>
      </c>
      <c r="D34" s="156">
        <v>8</v>
      </c>
      <c r="E34" s="195">
        <v>92</v>
      </c>
      <c r="F34" s="191">
        <f t="shared" si="1"/>
        <v>736</v>
      </c>
      <c r="G34" s="191">
        <f>0</f>
        <v>0</v>
      </c>
      <c r="H34" s="191">
        <f>0</f>
        <v>0</v>
      </c>
      <c r="I34" s="191">
        <f>0</f>
        <v>0</v>
      </c>
      <c r="J34" s="191">
        <f>0</f>
        <v>0</v>
      </c>
      <c r="K34" s="141">
        <f t="shared" si="0"/>
        <v>736</v>
      </c>
      <c r="L34" s="140"/>
      <c r="M34" s="138"/>
    </row>
    <row r="35" spans="1:15" s="86" customFormat="1" ht="11.5" x14ac:dyDescent="0.25">
      <c r="A35" s="153">
        <v>23</v>
      </c>
      <c r="B35" s="193" t="s">
        <v>121</v>
      </c>
      <c r="C35" s="194" t="s">
        <v>88</v>
      </c>
      <c r="D35" s="156">
        <v>3</v>
      </c>
      <c r="E35" s="195">
        <v>99</v>
      </c>
      <c r="F35" s="191">
        <f t="shared" si="1"/>
        <v>297</v>
      </c>
      <c r="G35" s="191">
        <f>0</f>
        <v>0</v>
      </c>
      <c r="H35" s="191">
        <f>0</f>
        <v>0</v>
      </c>
      <c r="I35" s="191">
        <f>0</f>
        <v>0</v>
      </c>
      <c r="J35" s="191">
        <f>0</f>
        <v>0</v>
      </c>
      <c r="K35" s="141">
        <f t="shared" si="0"/>
        <v>297</v>
      </c>
      <c r="L35" s="140"/>
      <c r="M35" s="138"/>
    </row>
    <row r="36" spans="1:15" s="86" customFormat="1" ht="11.5" x14ac:dyDescent="0.25">
      <c r="A36" s="153">
        <v>24</v>
      </c>
      <c r="B36" s="193" t="s">
        <v>122</v>
      </c>
      <c r="C36" s="194" t="s">
        <v>88</v>
      </c>
      <c r="D36" s="156">
        <v>19</v>
      </c>
      <c r="E36" s="195">
        <v>122</v>
      </c>
      <c r="F36" s="191">
        <f t="shared" si="1"/>
        <v>2318</v>
      </c>
      <c r="G36" s="191">
        <f>0</f>
        <v>0</v>
      </c>
      <c r="H36" s="191">
        <f>0</f>
        <v>0</v>
      </c>
      <c r="I36" s="191">
        <f>0</f>
        <v>0</v>
      </c>
      <c r="J36" s="191">
        <f>0</f>
        <v>0</v>
      </c>
      <c r="K36" s="141">
        <f t="shared" si="0"/>
        <v>2318</v>
      </c>
      <c r="L36" s="140"/>
      <c r="M36" s="138"/>
    </row>
    <row r="37" spans="1:15" s="86" customFormat="1" ht="11.5" x14ac:dyDescent="0.25">
      <c r="A37" s="153">
        <v>25</v>
      </c>
      <c r="B37" s="193" t="s">
        <v>123</v>
      </c>
      <c r="C37" s="194" t="s">
        <v>88</v>
      </c>
      <c r="D37" s="156">
        <v>7</v>
      </c>
      <c r="E37" s="195">
        <v>132</v>
      </c>
      <c r="F37" s="191">
        <f t="shared" si="1"/>
        <v>924</v>
      </c>
      <c r="G37" s="191">
        <f>0</f>
        <v>0</v>
      </c>
      <c r="H37" s="191">
        <f>0</f>
        <v>0</v>
      </c>
      <c r="I37" s="191">
        <f>0</f>
        <v>0</v>
      </c>
      <c r="J37" s="191">
        <f>0</f>
        <v>0</v>
      </c>
      <c r="K37" s="141">
        <f t="shared" si="0"/>
        <v>924</v>
      </c>
      <c r="L37" s="140"/>
      <c r="M37" s="138"/>
    </row>
    <row r="38" spans="1:15" s="86" customFormat="1" ht="11.5" x14ac:dyDescent="0.25">
      <c r="A38" s="153">
        <v>26</v>
      </c>
      <c r="B38" s="193" t="s">
        <v>124</v>
      </c>
      <c r="C38" s="194" t="s">
        <v>88</v>
      </c>
      <c r="D38" s="156">
        <v>27</v>
      </c>
      <c r="E38" s="195">
        <v>143</v>
      </c>
      <c r="F38" s="191">
        <f t="shared" si="1"/>
        <v>3861</v>
      </c>
      <c r="G38" s="191">
        <f>0</f>
        <v>0</v>
      </c>
      <c r="H38" s="191">
        <f>0</f>
        <v>0</v>
      </c>
      <c r="I38" s="191">
        <f>0</f>
        <v>0</v>
      </c>
      <c r="J38" s="191">
        <f>0</f>
        <v>0</v>
      </c>
      <c r="K38" s="141">
        <f t="shared" si="0"/>
        <v>3861</v>
      </c>
      <c r="L38" s="140"/>
      <c r="M38" s="138"/>
    </row>
    <row r="39" spans="1:15" s="86" customFormat="1" ht="11.5" x14ac:dyDescent="0.25">
      <c r="A39" s="153">
        <v>27</v>
      </c>
      <c r="B39" s="193" t="s">
        <v>125</v>
      </c>
      <c r="C39" s="194" t="s">
        <v>88</v>
      </c>
      <c r="D39" s="156">
        <v>53</v>
      </c>
      <c r="E39" s="195">
        <v>68</v>
      </c>
      <c r="F39" s="191">
        <f t="shared" si="1"/>
        <v>3604</v>
      </c>
      <c r="G39" s="191">
        <f>0</f>
        <v>0</v>
      </c>
      <c r="H39" s="191">
        <f>0</f>
        <v>0</v>
      </c>
      <c r="I39" s="191">
        <f>0</f>
        <v>0</v>
      </c>
      <c r="J39" s="191">
        <f>0</f>
        <v>0</v>
      </c>
      <c r="K39" s="141">
        <f t="shared" si="0"/>
        <v>3604</v>
      </c>
      <c r="L39" s="140"/>
      <c r="M39" s="138"/>
    </row>
    <row r="40" spans="1:15" s="56" customFormat="1" x14ac:dyDescent="0.3">
      <c r="A40" s="153">
        <v>28</v>
      </c>
      <c r="B40" s="193" t="s">
        <v>126</v>
      </c>
      <c r="C40" s="194" t="s">
        <v>88</v>
      </c>
      <c r="D40" s="156">
        <v>133</v>
      </c>
      <c r="E40" s="195">
        <v>76</v>
      </c>
      <c r="F40" s="191">
        <f t="shared" si="1"/>
        <v>10108</v>
      </c>
      <c r="G40" s="191">
        <f>0</f>
        <v>0</v>
      </c>
      <c r="H40" s="191">
        <f>0</f>
        <v>0</v>
      </c>
      <c r="I40" s="191">
        <f>0</f>
        <v>0</v>
      </c>
      <c r="J40" s="191">
        <f>0</f>
        <v>0</v>
      </c>
      <c r="K40" s="141">
        <f t="shared" si="0"/>
        <v>10108</v>
      </c>
      <c r="L40" s="134"/>
      <c r="M40" s="135"/>
      <c r="N40" s="171"/>
      <c r="O40" s="171"/>
    </row>
    <row r="41" spans="1:15" s="56" customFormat="1" x14ac:dyDescent="0.3">
      <c r="A41" s="153">
        <v>29</v>
      </c>
      <c r="B41" s="193" t="s">
        <v>118</v>
      </c>
      <c r="C41" s="194" t="s">
        <v>88</v>
      </c>
      <c r="D41" s="156">
        <v>26</v>
      </c>
      <c r="E41" s="195">
        <v>84</v>
      </c>
      <c r="F41" s="191">
        <f t="shared" si="1"/>
        <v>2184</v>
      </c>
      <c r="G41" s="191">
        <f>0</f>
        <v>0</v>
      </c>
      <c r="H41" s="191">
        <f>0</f>
        <v>0</v>
      </c>
      <c r="I41" s="191">
        <f>0</f>
        <v>0</v>
      </c>
      <c r="J41" s="191">
        <f>0</f>
        <v>0</v>
      </c>
      <c r="K41" s="141">
        <f t="shared" si="0"/>
        <v>2184</v>
      </c>
      <c r="L41" s="134"/>
      <c r="M41" s="135"/>
      <c r="N41" s="171"/>
      <c r="O41" s="171"/>
    </row>
    <row r="42" spans="1:15" s="56" customFormat="1" x14ac:dyDescent="0.3">
      <c r="A42" s="153">
        <v>30</v>
      </c>
      <c r="B42" s="196" t="s">
        <v>127</v>
      </c>
      <c r="C42" s="159" t="s">
        <v>88</v>
      </c>
      <c r="D42" s="156">
        <v>241</v>
      </c>
      <c r="E42" s="195">
        <v>95</v>
      </c>
      <c r="F42" s="191">
        <f t="shared" si="1"/>
        <v>22895</v>
      </c>
      <c r="G42" s="191">
        <f>0</f>
        <v>0</v>
      </c>
      <c r="H42" s="191">
        <f>0</f>
        <v>0</v>
      </c>
      <c r="I42" s="191">
        <f>0</f>
        <v>0</v>
      </c>
      <c r="J42" s="191">
        <f>0</f>
        <v>0</v>
      </c>
      <c r="K42" s="141">
        <f t="shared" si="0"/>
        <v>22895</v>
      </c>
      <c r="L42" s="134"/>
      <c r="M42" s="133"/>
      <c r="N42" s="171"/>
      <c r="O42" s="171"/>
    </row>
    <row r="43" spans="1:15" s="56" customFormat="1" x14ac:dyDescent="0.3">
      <c r="A43" s="153">
        <v>31</v>
      </c>
      <c r="B43" s="196" t="s">
        <v>128</v>
      </c>
      <c r="C43" s="159" t="s">
        <v>88</v>
      </c>
      <c r="D43" s="158">
        <v>102</v>
      </c>
      <c r="E43" s="195">
        <v>107</v>
      </c>
      <c r="F43" s="191">
        <f t="shared" si="1"/>
        <v>10914</v>
      </c>
      <c r="G43" s="191">
        <f>0</f>
        <v>0</v>
      </c>
      <c r="H43" s="191">
        <f>0</f>
        <v>0</v>
      </c>
      <c r="I43" s="191">
        <f>0</f>
        <v>0</v>
      </c>
      <c r="J43" s="191">
        <f>0</f>
        <v>0</v>
      </c>
      <c r="K43" s="141">
        <f t="shared" si="0"/>
        <v>10914</v>
      </c>
      <c r="L43" s="134"/>
      <c r="M43" s="133"/>
      <c r="N43" s="171"/>
      <c r="O43" s="171"/>
    </row>
    <row r="44" spans="1:15" s="56" customFormat="1" x14ac:dyDescent="0.3">
      <c r="A44" s="153">
        <v>32</v>
      </c>
      <c r="B44" s="196" t="s">
        <v>129</v>
      </c>
      <c r="C44" s="159" t="s">
        <v>88</v>
      </c>
      <c r="D44" s="158">
        <v>810</v>
      </c>
      <c r="E44" s="195">
        <v>120</v>
      </c>
      <c r="F44" s="191">
        <f t="shared" si="1"/>
        <v>97200</v>
      </c>
      <c r="G44" s="191">
        <f>0</f>
        <v>0</v>
      </c>
      <c r="H44" s="191">
        <f>0</f>
        <v>0</v>
      </c>
      <c r="I44" s="191">
        <f>0</f>
        <v>0</v>
      </c>
      <c r="J44" s="191">
        <f>0</f>
        <v>0</v>
      </c>
      <c r="K44" s="141">
        <f t="shared" si="0"/>
        <v>97200</v>
      </c>
      <c r="L44" s="134"/>
      <c r="M44" s="133"/>
      <c r="N44" s="171"/>
      <c r="O44" s="171"/>
    </row>
    <row r="45" spans="1:15" s="56" customFormat="1" x14ac:dyDescent="0.3">
      <c r="A45" s="153">
        <v>33</v>
      </c>
      <c r="B45" s="193" t="s">
        <v>156</v>
      </c>
      <c r="C45" s="194" t="s">
        <v>13</v>
      </c>
      <c r="D45" s="156">
        <v>4</v>
      </c>
      <c r="E45" s="195">
        <v>545</v>
      </c>
      <c r="F45" s="191">
        <f t="shared" ref="F45:F61" si="2">D45*E45</f>
        <v>2180</v>
      </c>
      <c r="G45" s="191">
        <f>0</f>
        <v>0</v>
      </c>
      <c r="H45" s="191">
        <f>0</f>
        <v>0</v>
      </c>
      <c r="I45" s="191">
        <f>0</f>
        <v>0</v>
      </c>
      <c r="J45" s="191">
        <f>0</f>
        <v>0</v>
      </c>
      <c r="K45" s="141">
        <f t="shared" ref="K45:K61" si="3">F45+G45+H45+I45+J45</f>
        <v>2180</v>
      </c>
      <c r="L45" s="134"/>
      <c r="M45" s="133"/>
      <c r="N45" s="171"/>
      <c r="O45" s="171"/>
    </row>
    <row r="46" spans="1:15" s="56" customFormat="1" x14ac:dyDescent="0.3">
      <c r="A46" s="153">
        <v>34</v>
      </c>
      <c r="B46" s="193" t="s">
        <v>157</v>
      </c>
      <c r="C46" s="194" t="s">
        <v>13</v>
      </c>
      <c r="D46" s="156">
        <f>64</f>
        <v>64</v>
      </c>
      <c r="E46" s="195">
        <v>601</v>
      </c>
      <c r="F46" s="191">
        <f t="shared" si="2"/>
        <v>38464</v>
      </c>
      <c r="G46" s="191">
        <f>0</f>
        <v>0</v>
      </c>
      <c r="H46" s="191">
        <f>0</f>
        <v>0</v>
      </c>
      <c r="I46" s="191">
        <f>0</f>
        <v>0</v>
      </c>
      <c r="J46" s="191">
        <f>0</f>
        <v>0</v>
      </c>
      <c r="K46" s="141">
        <f t="shared" si="3"/>
        <v>38464</v>
      </c>
      <c r="L46" s="134"/>
      <c r="M46" s="133"/>
      <c r="N46" s="171"/>
      <c r="O46" s="171"/>
    </row>
    <row r="47" spans="1:15" s="56" customFormat="1" x14ac:dyDescent="0.3">
      <c r="A47" s="153">
        <v>35</v>
      </c>
      <c r="B47" s="193" t="s">
        <v>158</v>
      </c>
      <c r="C47" s="194" t="s">
        <v>13</v>
      </c>
      <c r="D47" s="156">
        <v>16</v>
      </c>
      <c r="E47" s="195">
        <v>671</v>
      </c>
      <c r="F47" s="191">
        <f t="shared" si="2"/>
        <v>10736</v>
      </c>
      <c r="G47" s="191">
        <f>0</f>
        <v>0</v>
      </c>
      <c r="H47" s="191">
        <f>0</f>
        <v>0</v>
      </c>
      <c r="I47" s="191">
        <f>0</f>
        <v>0</v>
      </c>
      <c r="J47" s="191">
        <f>0</f>
        <v>0</v>
      </c>
      <c r="K47" s="141">
        <f t="shared" si="3"/>
        <v>10736</v>
      </c>
      <c r="L47" s="134"/>
      <c r="M47" s="133"/>
      <c r="N47" s="171"/>
      <c r="O47" s="171"/>
    </row>
    <row r="48" spans="1:15" s="56" customFormat="1" x14ac:dyDescent="0.3">
      <c r="A48" s="153">
        <v>36</v>
      </c>
      <c r="B48" s="193" t="s">
        <v>159</v>
      </c>
      <c r="C48" s="194" t="s">
        <v>13</v>
      </c>
      <c r="D48" s="156">
        <v>4</v>
      </c>
      <c r="E48" s="195">
        <v>711</v>
      </c>
      <c r="F48" s="191">
        <f t="shared" si="2"/>
        <v>2844</v>
      </c>
      <c r="G48" s="191">
        <f>0</f>
        <v>0</v>
      </c>
      <c r="H48" s="191">
        <f>0</f>
        <v>0</v>
      </c>
      <c r="I48" s="191">
        <f>0</f>
        <v>0</v>
      </c>
      <c r="J48" s="191">
        <f>0</f>
        <v>0</v>
      </c>
      <c r="K48" s="141">
        <f t="shared" si="3"/>
        <v>2844</v>
      </c>
      <c r="L48" s="134"/>
      <c r="M48" s="133"/>
      <c r="N48" s="171"/>
      <c r="O48" s="171"/>
    </row>
    <row r="49" spans="1:15" s="56" customFormat="1" x14ac:dyDescent="0.3">
      <c r="A49" s="153">
        <v>37</v>
      </c>
      <c r="B49" s="193" t="s">
        <v>160</v>
      </c>
      <c r="C49" s="194" t="s">
        <v>13</v>
      </c>
      <c r="D49" s="156">
        <v>6</v>
      </c>
      <c r="E49" s="195">
        <v>548</v>
      </c>
      <c r="F49" s="191">
        <f t="shared" si="2"/>
        <v>3288</v>
      </c>
      <c r="G49" s="191">
        <f>0</f>
        <v>0</v>
      </c>
      <c r="H49" s="191">
        <f>0</f>
        <v>0</v>
      </c>
      <c r="I49" s="191">
        <f>0</f>
        <v>0</v>
      </c>
      <c r="J49" s="191">
        <f>0</f>
        <v>0</v>
      </c>
      <c r="K49" s="141">
        <f t="shared" si="3"/>
        <v>3288</v>
      </c>
      <c r="L49" s="134"/>
      <c r="M49" s="133"/>
      <c r="N49" s="171"/>
      <c r="O49" s="171"/>
    </row>
    <row r="50" spans="1:15" s="56" customFormat="1" x14ac:dyDescent="0.3">
      <c r="A50" s="153">
        <v>38</v>
      </c>
      <c r="B50" s="193" t="s">
        <v>161</v>
      </c>
      <c r="C50" s="194" t="s">
        <v>13</v>
      </c>
      <c r="D50" s="156">
        <v>237</v>
      </c>
      <c r="E50" s="195">
        <v>603</v>
      </c>
      <c r="F50" s="191">
        <f t="shared" si="2"/>
        <v>142911</v>
      </c>
      <c r="G50" s="191">
        <f>0</f>
        <v>0</v>
      </c>
      <c r="H50" s="191">
        <f>0</f>
        <v>0</v>
      </c>
      <c r="I50" s="191">
        <f>0</f>
        <v>0</v>
      </c>
      <c r="J50" s="191">
        <f>0</f>
        <v>0</v>
      </c>
      <c r="K50" s="141">
        <f t="shared" si="3"/>
        <v>142911</v>
      </c>
      <c r="L50" s="134"/>
      <c r="M50" s="133"/>
      <c r="N50" s="171"/>
      <c r="O50" s="171"/>
    </row>
    <row r="51" spans="1:15" s="56" customFormat="1" x14ac:dyDescent="0.3">
      <c r="A51" s="153">
        <v>39</v>
      </c>
      <c r="B51" s="193" t="s">
        <v>162</v>
      </c>
      <c r="C51" s="194" t="s">
        <v>13</v>
      </c>
      <c r="D51" s="156">
        <v>170</v>
      </c>
      <c r="E51" s="195">
        <v>673</v>
      </c>
      <c r="F51" s="191">
        <f t="shared" si="2"/>
        <v>114410</v>
      </c>
      <c r="G51" s="191">
        <f>0</f>
        <v>0</v>
      </c>
      <c r="H51" s="191">
        <f>0</f>
        <v>0</v>
      </c>
      <c r="I51" s="191">
        <f>0</f>
        <v>0</v>
      </c>
      <c r="J51" s="191">
        <f>0</f>
        <v>0</v>
      </c>
      <c r="K51" s="141">
        <f t="shared" si="3"/>
        <v>114410</v>
      </c>
      <c r="L51" s="134"/>
      <c r="M51" s="133"/>
      <c r="N51" s="171"/>
      <c r="O51" s="171"/>
    </row>
    <row r="52" spans="1:15" s="56" customFormat="1" x14ac:dyDescent="0.3">
      <c r="A52" s="153">
        <v>40</v>
      </c>
      <c r="B52" s="193" t="s">
        <v>163</v>
      </c>
      <c r="C52" s="194" t="s">
        <v>13</v>
      </c>
      <c r="D52" s="156">
        <v>77</v>
      </c>
      <c r="E52" s="195">
        <v>739</v>
      </c>
      <c r="F52" s="191">
        <f t="shared" si="2"/>
        <v>56903</v>
      </c>
      <c r="G52" s="191">
        <f>0</f>
        <v>0</v>
      </c>
      <c r="H52" s="191">
        <f>0</f>
        <v>0</v>
      </c>
      <c r="I52" s="191">
        <f>0</f>
        <v>0</v>
      </c>
      <c r="J52" s="191">
        <f>0</f>
        <v>0</v>
      </c>
      <c r="K52" s="141">
        <f t="shared" si="3"/>
        <v>56903</v>
      </c>
      <c r="L52" s="134"/>
      <c r="M52" s="133"/>
      <c r="N52" s="171"/>
      <c r="O52" s="171"/>
    </row>
    <row r="53" spans="1:15" s="56" customFormat="1" x14ac:dyDescent="0.3">
      <c r="A53" s="153">
        <v>41</v>
      </c>
      <c r="B53" s="193" t="s">
        <v>164</v>
      </c>
      <c r="C53" s="194" t="s">
        <v>13</v>
      </c>
      <c r="D53" s="156">
        <v>47</v>
      </c>
      <c r="E53" s="195">
        <v>810</v>
      </c>
      <c r="F53" s="191">
        <f t="shared" si="2"/>
        <v>38070</v>
      </c>
      <c r="G53" s="191">
        <f>0</f>
        <v>0</v>
      </c>
      <c r="H53" s="191">
        <f>0</f>
        <v>0</v>
      </c>
      <c r="I53" s="191">
        <f>0</f>
        <v>0</v>
      </c>
      <c r="J53" s="191">
        <f>0</f>
        <v>0</v>
      </c>
      <c r="K53" s="141">
        <f t="shared" si="3"/>
        <v>38070</v>
      </c>
      <c r="L53" s="134"/>
      <c r="M53" s="133"/>
      <c r="N53" s="171"/>
      <c r="O53" s="171"/>
    </row>
    <row r="54" spans="1:15" s="56" customFormat="1" x14ac:dyDescent="0.3">
      <c r="A54" s="153">
        <v>42</v>
      </c>
      <c r="B54" s="193" t="s">
        <v>165</v>
      </c>
      <c r="C54" s="194" t="s">
        <v>13</v>
      </c>
      <c r="D54" s="156">
        <v>56</v>
      </c>
      <c r="E54" s="195">
        <v>920</v>
      </c>
      <c r="F54" s="191">
        <f t="shared" si="2"/>
        <v>51520</v>
      </c>
      <c r="G54" s="191">
        <f>0</f>
        <v>0</v>
      </c>
      <c r="H54" s="191">
        <f>0</f>
        <v>0</v>
      </c>
      <c r="I54" s="191">
        <f>0</f>
        <v>0</v>
      </c>
      <c r="J54" s="191">
        <f>0</f>
        <v>0</v>
      </c>
      <c r="K54" s="141">
        <f t="shared" si="3"/>
        <v>51520</v>
      </c>
      <c r="L54" s="134"/>
      <c r="M54" s="133"/>
      <c r="N54" s="171"/>
      <c r="O54" s="171"/>
    </row>
    <row r="55" spans="1:15" s="56" customFormat="1" x14ac:dyDescent="0.3">
      <c r="A55" s="153">
        <v>43</v>
      </c>
      <c r="B55" s="193" t="s">
        <v>166</v>
      </c>
      <c r="C55" s="194" t="s">
        <v>13</v>
      </c>
      <c r="D55" s="156">
        <v>46</v>
      </c>
      <c r="E55" s="195">
        <v>1040</v>
      </c>
      <c r="F55" s="191">
        <f t="shared" si="2"/>
        <v>47840</v>
      </c>
      <c r="G55" s="191">
        <f>0</f>
        <v>0</v>
      </c>
      <c r="H55" s="191">
        <f>0</f>
        <v>0</v>
      </c>
      <c r="I55" s="191">
        <f>0</f>
        <v>0</v>
      </c>
      <c r="J55" s="191">
        <f>0</f>
        <v>0</v>
      </c>
      <c r="K55" s="141">
        <f t="shared" si="3"/>
        <v>47840</v>
      </c>
      <c r="L55" s="134"/>
      <c r="M55" s="133"/>
      <c r="N55" s="171"/>
      <c r="O55" s="171"/>
    </row>
    <row r="56" spans="1:15" s="56" customFormat="1" x14ac:dyDescent="0.3">
      <c r="A56" s="153">
        <v>44</v>
      </c>
      <c r="B56" s="193" t="s">
        <v>167</v>
      </c>
      <c r="C56" s="194" t="s">
        <v>13</v>
      </c>
      <c r="D56" s="156">
        <v>1</v>
      </c>
      <c r="E56" s="195">
        <v>601</v>
      </c>
      <c r="F56" s="191">
        <f t="shared" si="2"/>
        <v>601</v>
      </c>
      <c r="G56" s="191">
        <f>0</f>
        <v>0</v>
      </c>
      <c r="H56" s="191">
        <f>0</f>
        <v>0</v>
      </c>
      <c r="I56" s="191">
        <f>0</f>
        <v>0</v>
      </c>
      <c r="J56" s="191">
        <f>0</f>
        <v>0</v>
      </c>
      <c r="K56" s="141">
        <f t="shared" si="3"/>
        <v>601</v>
      </c>
      <c r="L56" s="134"/>
      <c r="M56" s="133"/>
      <c r="N56" s="171"/>
      <c r="O56" s="171"/>
    </row>
    <row r="57" spans="1:15" s="56" customFormat="1" x14ac:dyDescent="0.3">
      <c r="A57" s="153">
        <v>45</v>
      </c>
      <c r="B57" s="193" t="s">
        <v>168</v>
      </c>
      <c r="C57" s="194" t="s">
        <v>13</v>
      </c>
      <c r="D57" s="156">
        <v>4</v>
      </c>
      <c r="E57" s="195">
        <v>671</v>
      </c>
      <c r="F57" s="191">
        <f t="shared" si="2"/>
        <v>2684</v>
      </c>
      <c r="G57" s="191">
        <f>0</f>
        <v>0</v>
      </c>
      <c r="H57" s="191">
        <f>0</f>
        <v>0</v>
      </c>
      <c r="I57" s="191">
        <f>0</f>
        <v>0</v>
      </c>
      <c r="J57" s="191">
        <f>0</f>
        <v>0</v>
      </c>
      <c r="K57" s="141">
        <f t="shared" si="3"/>
        <v>2684</v>
      </c>
      <c r="L57" s="134"/>
      <c r="M57" s="133"/>
      <c r="N57" s="171"/>
      <c r="O57" s="171"/>
    </row>
    <row r="58" spans="1:15" s="56" customFormat="1" x14ac:dyDescent="0.3">
      <c r="A58" s="153">
        <v>46</v>
      </c>
      <c r="B58" s="193" t="s">
        <v>169</v>
      </c>
      <c r="C58" s="194" t="s">
        <v>13</v>
      </c>
      <c r="D58" s="156">
        <v>0</v>
      </c>
      <c r="E58" s="195">
        <v>737</v>
      </c>
      <c r="F58" s="191">
        <f t="shared" si="2"/>
        <v>0</v>
      </c>
      <c r="G58" s="191">
        <f>0</f>
        <v>0</v>
      </c>
      <c r="H58" s="191">
        <f>0</f>
        <v>0</v>
      </c>
      <c r="I58" s="191">
        <f>0</f>
        <v>0</v>
      </c>
      <c r="J58" s="191">
        <f>0</f>
        <v>0</v>
      </c>
      <c r="K58" s="141">
        <f t="shared" si="3"/>
        <v>0</v>
      </c>
      <c r="L58" s="134"/>
      <c r="M58" s="133"/>
      <c r="N58" s="171"/>
      <c r="O58" s="171"/>
    </row>
    <row r="59" spans="1:15" s="56" customFormat="1" x14ac:dyDescent="0.3">
      <c r="A59" s="153">
        <v>47</v>
      </c>
      <c r="B59" s="193" t="s">
        <v>170</v>
      </c>
      <c r="C59" s="194" t="s">
        <v>13</v>
      </c>
      <c r="D59" s="156">
        <v>8</v>
      </c>
      <c r="E59" s="195">
        <v>839</v>
      </c>
      <c r="F59" s="191">
        <f t="shared" si="2"/>
        <v>6712</v>
      </c>
      <c r="G59" s="191">
        <f>0</f>
        <v>0</v>
      </c>
      <c r="H59" s="191">
        <f>0</f>
        <v>0</v>
      </c>
      <c r="I59" s="191">
        <f>0</f>
        <v>0</v>
      </c>
      <c r="J59" s="191">
        <f>0</f>
        <v>0</v>
      </c>
      <c r="K59" s="141">
        <f t="shared" si="3"/>
        <v>6712</v>
      </c>
      <c r="L59" s="134"/>
      <c r="M59" s="133"/>
      <c r="N59" s="171"/>
      <c r="O59" s="171"/>
    </row>
    <row r="60" spans="1:15" s="56" customFormat="1" x14ac:dyDescent="0.3">
      <c r="A60" s="153">
        <v>48</v>
      </c>
      <c r="B60" s="193" t="s">
        <v>171</v>
      </c>
      <c r="C60" s="194" t="s">
        <v>13</v>
      </c>
      <c r="D60" s="156">
        <v>5</v>
      </c>
      <c r="E60" s="195">
        <v>952</v>
      </c>
      <c r="F60" s="191">
        <f t="shared" si="2"/>
        <v>4760</v>
      </c>
      <c r="G60" s="191">
        <f>0</f>
        <v>0</v>
      </c>
      <c r="H60" s="191">
        <f>0</f>
        <v>0</v>
      </c>
      <c r="I60" s="191">
        <f>0</f>
        <v>0</v>
      </c>
      <c r="J60" s="191">
        <f>0</f>
        <v>0</v>
      </c>
      <c r="K60" s="141">
        <f t="shared" si="3"/>
        <v>4760</v>
      </c>
      <c r="L60" s="134"/>
      <c r="M60" s="133"/>
      <c r="N60" s="171"/>
      <c r="O60" s="171"/>
    </row>
    <row r="61" spans="1:15" s="56" customFormat="1" x14ac:dyDescent="0.3">
      <c r="A61" s="153">
        <v>49</v>
      </c>
      <c r="B61" s="193" t="s">
        <v>172</v>
      </c>
      <c r="C61" s="194" t="s">
        <v>13</v>
      </c>
      <c r="D61" s="156">
        <f>21</f>
        <v>21</v>
      </c>
      <c r="E61" s="195">
        <v>1084</v>
      </c>
      <c r="F61" s="191">
        <f t="shared" si="2"/>
        <v>22764</v>
      </c>
      <c r="G61" s="191">
        <f>0</f>
        <v>0</v>
      </c>
      <c r="H61" s="191">
        <f>0</f>
        <v>0</v>
      </c>
      <c r="I61" s="191">
        <f>0</f>
        <v>0</v>
      </c>
      <c r="J61" s="191">
        <f>0</f>
        <v>0</v>
      </c>
      <c r="K61" s="141">
        <f t="shared" si="3"/>
        <v>22764</v>
      </c>
      <c r="L61" s="134"/>
      <c r="M61" s="133"/>
      <c r="N61" s="171"/>
      <c r="O61" s="171"/>
    </row>
    <row r="62" spans="1:15" s="56" customFormat="1" x14ac:dyDescent="0.3">
      <c r="A62" s="153">
        <v>50</v>
      </c>
      <c r="B62" s="193" t="s">
        <v>56</v>
      </c>
      <c r="C62" s="194" t="s">
        <v>13</v>
      </c>
      <c r="D62" s="156">
        <v>1506</v>
      </c>
      <c r="E62" s="195">
        <v>585</v>
      </c>
      <c r="F62" s="191">
        <f t="shared" si="1"/>
        <v>881010</v>
      </c>
      <c r="G62" s="191">
        <f>0</f>
        <v>0</v>
      </c>
      <c r="H62" s="191">
        <f>0</f>
        <v>0</v>
      </c>
      <c r="I62" s="191">
        <f>0</f>
        <v>0</v>
      </c>
      <c r="J62" s="191">
        <f>0</f>
        <v>0</v>
      </c>
      <c r="K62" s="141">
        <f>F62+G62+H62+I62+J62</f>
        <v>881010</v>
      </c>
      <c r="L62" s="134"/>
      <c r="M62" s="133"/>
      <c r="N62" s="171"/>
      <c r="O62" s="171"/>
    </row>
    <row r="63" spans="1:15" s="56" customFormat="1" ht="23" x14ac:dyDescent="0.3">
      <c r="A63" s="153">
        <v>51</v>
      </c>
      <c r="B63" s="193" t="s">
        <v>173</v>
      </c>
      <c r="C63" s="194" t="s">
        <v>13</v>
      </c>
      <c r="D63" s="156">
        <v>19</v>
      </c>
      <c r="E63" s="195">
        <f>290*223/19</f>
        <v>3403.6842105263158</v>
      </c>
      <c r="F63" s="191">
        <f>D63*E63</f>
        <v>64670</v>
      </c>
      <c r="G63" s="191">
        <v>0</v>
      </c>
      <c r="H63" s="191">
        <v>0</v>
      </c>
      <c r="I63" s="191">
        <f>0</f>
        <v>0</v>
      </c>
      <c r="J63" s="191">
        <f>0</f>
        <v>0</v>
      </c>
      <c r="K63" s="141">
        <f>F63+G63+H63+I63+J63</f>
        <v>64670</v>
      </c>
      <c r="L63" s="134"/>
      <c r="M63" s="133"/>
      <c r="N63" s="171"/>
      <c r="O63" s="171"/>
    </row>
    <row r="64" spans="1:15" s="56" customFormat="1" ht="23" x14ac:dyDescent="0.3">
      <c r="A64" s="153">
        <v>52</v>
      </c>
      <c r="B64" s="193" t="s">
        <v>174</v>
      </c>
      <c r="C64" s="194" t="s">
        <v>13</v>
      </c>
      <c r="D64" s="156">
        <v>3</v>
      </c>
      <c r="E64" s="195">
        <f>290*37/3</f>
        <v>3576.6666666666665</v>
      </c>
      <c r="F64" s="191">
        <f>D64*E64</f>
        <v>10730</v>
      </c>
      <c r="G64" s="191">
        <v>0</v>
      </c>
      <c r="H64" s="191">
        <v>0</v>
      </c>
      <c r="I64" s="191">
        <f>0</f>
        <v>0</v>
      </c>
      <c r="J64" s="191">
        <f>0</f>
        <v>0</v>
      </c>
      <c r="K64" s="141">
        <f t="shared" ref="K64:K65" si="4">F64+G64+H64+I64+J64</f>
        <v>10730</v>
      </c>
      <c r="L64" s="134"/>
      <c r="M64" s="133"/>
      <c r="N64" s="171"/>
      <c r="O64" s="171"/>
    </row>
    <row r="65" spans="1:15" s="56" customFormat="1" ht="23" x14ac:dyDescent="0.3">
      <c r="A65" s="153">
        <v>53</v>
      </c>
      <c r="B65" s="193" t="s">
        <v>175</v>
      </c>
      <c r="C65" s="194" t="s">
        <v>13</v>
      </c>
      <c r="D65" s="156">
        <v>1</v>
      </c>
      <c r="E65" s="195">
        <f>680*33/1</f>
        <v>22440</v>
      </c>
      <c r="F65" s="191">
        <f>D65*E65</f>
        <v>22440</v>
      </c>
      <c r="G65" s="191">
        <v>0</v>
      </c>
      <c r="H65" s="191">
        <v>0</v>
      </c>
      <c r="I65" s="191">
        <f>0</f>
        <v>0</v>
      </c>
      <c r="J65" s="191">
        <f>0</f>
        <v>0</v>
      </c>
      <c r="K65" s="141">
        <f t="shared" si="4"/>
        <v>22440</v>
      </c>
      <c r="L65" s="134"/>
      <c r="M65" s="133"/>
      <c r="N65" s="171"/>
      <c r="O65" s="171"/>
    </row>
    <row r="66" spans="1:15" s="56" customFormat="1" x14ac:dyDescent="0.3">
      <c r="A66" s="153"/>
      <c r="B66" s="216" t="s">
        <v>179</v>
      </c>
      <c r="C66" s="194"/>
      <c r="D66" s="156"/>
      <c r="E66" s="195"/>
      <c r="F66" s="191"/>
      <c r="G66" s="191"/>
      <c r="H66" s="191"/>
      <c r="I66" s="191"/>
      <c r="J66" s="191"/>
      <c r="K66" s="141"/>
      <c r="L66" s="134"/>
      <c r="M66" s="133"/>
      <c r="N66" s="171"/>
      <c r="O66" s="171"/>
    </row>
    <row r="67" spans="1:15" s="56" customFormat="1" x14ac:dyDescent="0.3">
      <c r="A67" s="153">
        <v>54</v>
      </c>
      <c r="B67" s="193" t="s">
        <v>130</v>
      </c>
      <c r="C67" s="194" t="s">
        <v>88</v>
      </c>
      <c r="D67" s="156">
        <v>271</v>
      </c>
      <c r="E67" s="195">
        <v>57</v>
      </c>
      <c r="F67" s="191">
        <f t="shared" ref="F67:F72" si="5">D67*E67</f>
        <v>15447</v>
      </c>
      <c r="G67" s="191">
        <f>0</f>
        <v>0</v>
      </c>
      <c r="H67" s="191">
        <f>0</f>
        <v>0</v>
      </c>
      <c r="I67" s="191">
        <f>0</f>
        <v>0</v>
      </c>
      <c r="J67" s="191">
        <f>0</f>
        <v>0</v>
      </c>
      <c r="K67" s="141">
        <f t="shared" si="0"/>
        <v>15447</v>
      </c>
      <c r="L67" s="134"/>
      <c r="M67" s="133"/>
      <c r="N67" s="171"/>
      <c r="O67" s="171"/>
    </row>
    <row r="68" spans="1:15" s="56" customFormat="1" x14ac:dyDescent="0.3">
      <c r="A68" s="153">
        <v>55</v>
      </c>
      <c r="B68" s="193" t="s">
        <v>131</v>
      </c>
      <c r="C68" s="194" t="s">
        <v>88</v>
      </c>
      <c r="D68" s="156">
        <v>2792</v>
      </c>
      <c r="E68" s="195">
        <v>25</v>
      </c>
      <c r="F68" s="191">
        <f t="shared" si="5"/>
        <v>69800</v>
      </c>
      <c r="G68" s="191">
        <f>0</f>
        <v>0</v>
      </c>
      <c r="H68" s="191">
        <f>0</f>
        <v>0</v>
      </c>
      <c r="I68" s="191">
        <f>0</f>
        <v>0</v>
      </c>
      <c r="J68" s="191">
        <f>0</f>
        <v>0</v>
      </c>
      <c r="K68" s="141">
        <f t="shared" si="0"/>
        <v>69800</v>
      </c>
      <c r="L68" s="134"/>
      <c r="M68" s="133"/>
      <c r="N68" s="171"/>
      <c r="O68" s="171"/>
    </row>
    <row r="69" spans="1:15" s="86" customFormat="1" x14ac:dyDescent="0.3">
      <c r="A69" s="153">
        <v>56</v>
      </c>
      <c r="B69" s="193" t="s">
        <v>132</v>
      </c>
      <c r="C69" s="194" t="s">
        <v>88</v>
      </c>
      <c r="D69" s="156">
        <v>22</v>
      </c>
      <c r="E69" s="195">
        <v>16</v>
      </c>
      <c r="F69" s="191">
        <f t="shared" si="5"/>
        <v>352</v>
      </c>
      <c r="G69" s="191">
        <f>0</f>
        <v>0</v>
      </c>
      <c r="H69" s="191">
        <f>0</f>
        <v>0</v>
      </c>
      <c r="I69" s="191">
        <f>0</f>
        <v>0</v>
      </c>
      <c r="J69" s="191">
        <f>0</f>
        <v>0</v>
      </c>
      <c r="K69" s="141">
        <f t="shared" si="0"/>
        <v>352</v>
      </c>
      <c r="L69" s="134"/>
      <c r="M69" s="133"/>
    </row>
    <row r="70" spans="1:15" s="86" customFormat="1" x14ac:dyDescent="0.3">
      <c r="A70" s="153">
        <v>57</v>
      </c>
      <c r="B70" s="193" t="s">
        <v>133</v>
      </c>
      <c r="C70" s="194" t="s">
        <v>88</v>
      </c>
      <c r="D70" s="156">
        <v>351</v>
      </c>
      <c r="E70" s="195">
        <v>35</v>
      </c>
      <c r="F70" s="191">
        <f t="shared" si="5"/>
        <v>12285</v>
      </c>
      <c r="G70" s="191">
        <f>0</f>
        <v>0</v>
      </c>
      <c r="H70" s="191">
        <f>0</f>
        <v>0</v>
      </c>
      <c r="I70" s="191">
        <f>0</f>
        <v>0</v>
      </c>
      <c r="J70" s="191">
        <f>0</f>
        <v>0</v>
      </c>
      <c r="K70" s="141">
        <f t="shared" si="0"/>
        <v>12285</v>
      </c>
      <c r="L70" s="134"/>
      <c r="M70" s="133"/>
    </row>
    <row r="71" spans="1:15" s="86" customFormat="1" x14ac:dyDescent="0.3">
      <c r="A71" s="153">
        <v>58</v>
      </c>
      <c r="B71" s="193" t="s">
        <v>134</v>
      </c>
      <c r="C71" s="194" t="s">
        <v>88</v>
      </c>
      <c r="D71" s="156">
        <v>1208</v>
      </c>
      <c r="E71" s="195">
        <v>44</v>
      </c>
      <c r="F71" s="191">
        <f t="shared" si="5"/>
        <v>53152</v>
      </c>
      <c r="G71" s="191">
        <f>0</f>
        <v>0</v>
      </c>
      <c r="H71" s="191">
        <f>0</f>
        <v>0</v>
      </c>
      <c r="I71" s="191">
        <f>0</f>
        <v>0</v>
      </c>
      <c r="J71" s="191">
        <f>0</f>
        <v>0</v>
      </c>
      <c r="K71" s="141">
        <f t="shared" si="0"/>
        <v>53152</v>
      </c>
      <c r="L71" s="134"/>
      <c r="M71" s="135"/>
    </row>
    <row r="72" spans="1:15" s="56" customFormat="1" x14ac:dyDescent="0.3">
      <c r="A72" s="153">
        <v>59</v>
      </c>
      <c r="B72" s="193" t="s">
        <v>89</v>
      </c>
      <c r="C72" s="194" t="s">
        <v>13</v>
      </c>
      <c r="D72" s="156">
        <v>26</v>
      </c>
      <c r="E72" s="195">
        <v>1480</v>
      </c>
      <c r="F72" s="191">
        <f t="shared" si="5"/>
        <v>38480</v>
      </c>
      <c r="G72" s="191">
        <f>0</f>
        <v>0</v>
      </c>
      <c r="H72" s="191">
        <f>0</f>
        <v>0</v>
      </c>
      <c r="I72" s="191">
        <f>0</f>
        <v>0</v>
      </c>
      <c r="J72" s="191">
        <f>0</f>
        <v>0</v>
      </c>
      <c r="K72" s="141">
        <f t="shared" si="0"/>
        <v>38480</v>
      </c>
      <c r="L72" s="134"/>
      <c r="M72" s="133"/>
      <c r="N72" s="171"/>
      <c r="O72" s="171"/>
    </row>
    <row r="73" spans="1:15" s="56" customFormat="1" ht="23" x14ac:dyDescent="0.3">
      <c r="A73" s="153">
        <v>60</v>
      </c>
      <c r="B73" s="193" t="s">
        <v>176</v>
      </c>
      <c r="C73" s="194" t="s">
        <v>13</v>
      </c>
      <c r="D73" s="156">
        <v>1</v>
      </c>
      <c r="E73" s="195">
        <f>580*16/1</f>
        <v>9280</v>
      </c>
      <c r="F73" s="191">
        <f>D73*E73</f>
        <v>9280</v>
      </c>
      <c r="G73" s="191">
        <f>0</f>
        <v>0</v>
      </c>
      <c r="H73" s="191">
        <f>0</f>
        <v>0</v>
      </c>
      <c r="I73" s="191">
        <f>0</f>
        <v>0</v>
      </c>
      <c r="J73" s="191">
        <f>0</f>
        <v>0</v>
      </c>
      <c r="K73" s="141">
        <f t="shared" si="0"/>
        <v>9280</v>
      </c>
      <c r="L73" s="134"/>
      <c r="M73" s="135"/>
      <c r="N73" s="171"/>
      <c r="O73" s="171"/>
    </row>
    <row r="74" spans="1:15" s="56" customFormat="1" ht="23" x14ac:dyDescent="0.3">
      <c r="A74" s="153">
        <v>61</v>
      </c>
      <c r="B74" s="193" t="s">
        <v>177</v>
      </c>
      <c r="C74" s="194" t="s">
        <v>13</v>
      </c>
      <c r="D74" s="156">
        <v>1</v>
      </c>
      <c r="E74" s="195">
        <f>130*8</f>
        <v>1040</v>
      </c>
      <c r="F74" s="191">
        <f>D74*E74</f>
        <v>1040</v>
      </c>
      <c r="G74" s="191">
        <f>0</f>
        <v>0</v>
      </c>
      <c r="H74" s="191">
        <f>0</f>
        <v>0</v>
      </c>
      <c r="I74" s="191">
        <f>0</f>
        <v>0</v>
      </c>
      <c r="J74" s="191">
        <f>0</f>
        <v>0</v>
      </c>
      <c r="K74" s="141">
        <f t="shared" si="0"/>
        <v>1040</v>
      </c>
      <c r="L74" s="134"/>
      <c r="M74" s="135"/>
      <c r="N74" s="171"/>
      <c r="O74" s="171"/>
    </row>
    <row r="75" spans="1:15" s="56" customFormat="1" x14ac:dyDescent="0.3">
      <c r="A75" s="153">
        <v>62</v>
      </c>
      <c r="B75" s="193" t="s">
        <v>140</v>
      </c>
      <c r="C75" s="194" t="s">
        <v>13</v>
      </c>
      <c r="D75" s="156">
        <v>9</v>
      </c>
      <c r="E75" s="195">
        <v>2970</v>
      </c>
      <c r="F75" s="191">
        <v>0</v>
      </c>
      <c r="G75" s="191">
        <f>270*D75</f>
        <v>2430</v>
      </c>
      <c r="H75" s="191">
        <f>2700*D75</f>
        <v>24300</v>
      </c>
      <c r="I75" s="191">
        <f>0</f>
        <v>0</v>
      </c>
      <c r="J75" s="191">
        <f>0</f>
        <v>0</v>
      </c>
      <c r="K75" s="141">
        <f t="shared" si="0"/>
        <v>26730</v>
      </c>
      <c r="L75" s="134"/>
      <c r="M75" s="133"/>
      <c r="N75" s="171"/>
      <c r="O75" s="171"/>
    </row>
    <row r="76" spans="1:15" s="56" customFormat="1" thickBot="1" x14ac:dyDescent="0.3">
      <c r="A76" s="154"/>
      <c r="B76" s="197" t="s">
        <v>12</v>
      </c>
      <c r="C76" s="198"/>
      <c r="D76" s="199"/>
      <c r="E76" s="199"/>
      <c r="F76" s="200">
        <f t="shared" ref="F76:K76" si="6">ROUND(SUM(F13:F75),0)</f>
        <v>3964506</v>
      </c>
      <c r="G76" s="200">
        <f t="shared" si="6"/>
        <v>2430</v>
      </c>
      <c r="H76" s="200">
        <f t="shared" si="6"/>
        <v>24300</v>
      </c>
      <c r="I76" s="200">
        <f t="shared" si="6"/>
        <v>0</v>
      </c>
      <c r="J76" s="200">
        <f t="shared" si="6"/>
        <v>0</v>
      </c>
      <c r="K76" s="201">
        <f t="shared" si="6"/>
        <v>3991236</v>
      </c>
      <c r="L76" s="134"/>
      <c r="M76" s="92">
        <f>SUM(F76:J76)</f>
        <v>3991236</v>
      </c>
      <c r="N76" s="171"/>
      <c r="O76" s="171"/>
    </row>
    <row r="77" spans="1:15" s="56" customFormat="1" x14ac:dyDescent="0.3">
      <c r="A77" s="202"/>
      <c r="B77" s="203"/>
      <c r="C77" s="204"/>
      <c r="D77" s="204"/>
      <c r="E77" s="205"/>
      <c r="F77" s="206"/>
      <c r="G77" s="204"/>
      <c r="H77" s="204"/>
      <c r="I77" s="204"/>
      <c r="J77" s="204"/>
      <c r="K77" s="204"/>
      <c r="L77" s="134"/>
      <c r="M77" s="135"/>
      <c r="N77" s="171"/>
      <c r="O77" s="171"/>
    </row>
    <row r="78" spans="1:15" s="137" customFormat="1" x14ac:dyDescent="0.3">
      <c r="A78" s="207"/>
      <c r="B78" s="208"/>
      <c r="C78" s="209"/>
      <c r="D78" s="209"/>
      <c r="E78" s="210"/>
      <c r="F78" s="133"/>
      <c r="G78" s="133"/>
      <c r="H78" s="133"/>
      <c r="I78" s="211"/>
      <c r="J78" s="209"/>
      <c r="K78" s="133"/>
      <c r="L78" s="134"/>
      <c r="M78" s="135"/>
    </row>
    <row r="79" spans="1:15" s="137" customFormat="1" x14ac:dyDescent="0.3">
      <c r="A79" s="207"/>
      <c r="B79" s="208"/>
      <c r="C79" s="209"/>
      <c r="D79" s="209"/>
      <c r="E79" s="210"/>
      <c r="F79" s="212"/>
      <c r="G79" s="212"/>
      <c r="H79" s="212"/>
      <c r="I79" s="212"/>
      <c r="J79" s="212"/>
      <c r="K79" s="212"/>
      <c r="L79" s="134"/>
      <c r="M79" s="135"/>
    </row>
    <row r="80" spans="1:15" s="56" customFormat="1" x14ac:dyDescent="0.3">
      <c r="A80" s="202"/>
      <c r="B80" s="203" t="s">
        <v>54</v>
      </c>
      <c r="C80" s="204"/>
      <c r="D80" s="204">
        <f>SUM(D13:D44)</f>
        <v>31188</v>
      </c>
      <c r="E80" s="205"/>
      <c r="F80" s="206"/>
      <c r="G80" s="204"/>
      <c r="H80" s="204"/>
      <c r="I80" s="204"/>
      <c r="J80" s="204"/>
      <c r="K80" s="204"/>
      <c r="L80" s="134"/>
      <c r="M80" s="135"/>
      <c r="N80" s="171"/>
      <c r="O80" s="171"/>
    </row>
    <row r="81" spans="1:15" s="56" customFormat="1" x14ac:dyDescent="0.3">
      <c r="A81" s="202"/>
      <c r="B81" s="203"/>
      <c r="C81" s="204"/>
      <c r="D81" s="204"/>
      <c r="E81" s="205"/>
      <c r="F81" s="206"/>
      <c r="G81" s="204"/>
      <c r="H81" s="204"/>
      <c r="I81" s="204"/>
      <c r="J81" s="204"/>
      <c r="K81" s="204"/>
      <c r="L81" s="134"/>
      <c r="M81" s="135"/>
      <c r="N81" s="171"/>
      <c r="O81" s="171"/>
    </row>
    <row r="82" spans="1:15" s="56" customFormat="1" x14ac:dyDescent="0.3">
      <c r="A82" s="202"/>
      <c r="B82" s="203" t="s">
        <v>52</v>
      </c>
      <c r="C82" s="204"/>
      <c r="D82" s="204">
        <f>SUM(D67:D71)</f>
        <v>4644</v>
      </c>
      <c r="E82" s="205"/>
      <c r="F82" s="206"/>
      <c r="G82" s="204"/>
      <c r="H82" s="204"/>
      <c r="I82" s="204"/>
      <c r="J82" s="204"/>
      <c r="K82" s="204"/>
      <c r="L82" s="134"/>
      <c r="M82" s="135"/>
      <c r="N82" s="171"/>
      <c r="O82" s="171"/>
    </row>
    <row r="83" spans="1:15" s="56" customFormat="1" x14ac:dyDescent="0.3">
      <c r="A83" s="202"/>
      <c r="B83" s="203"/>
      <c r="C83" s="204"/>
      <c r="D83" s="204"/>
      <c r="E83" s="205"/>
      <c r="F83" s="206"/>
      <c r="G83" s="204"/>
      <c r="H83" s="204"/>
      <c r="I83" s="204"/>
      <c r="J83" s="204"/>
      <c r="K83" s="204"/>
      <c r="L83" s="134"/>
      <c r="M83" s="135"/>
      <c r="N83" s="171"/>
      <c r="O83" s="171"/>
    </row>
    <row r="84" spans="1:15" s="56" customFormat="1" x14ac:dyDescent="0.3">
      <c r="A84" s="202"/>
      <c r="B84" s="203" t="s">
        <v>53</v>
      </c>
      <c r="C84" s="204"/>
      <c r="D84" s="204">
        <f>D62</f>
        <v>1506</v>
      </c>
      <c r="E84" s="205"/>
      <c r="F84" s="206"/>
      <c r="G84" s="204"/>
      <c r="H84" s="204"/>
      <c r="I84" s="204"/>
      <c r="J84" s="204"/>
      <c r="K84" s="204"/>
      <c r="L84" s="134"/>
      <c r="M84" s="135"/>
      <c r="N84" s="171"/>
      <c r="O84" s="171"/>
    </row>
    <row r="85" spans="1:15" s="56" customFormat="1" x14ac:dyDescent="0.3">
      <c r="A85" s="202"/>
      <c r="B85" s="203"/>
      <c r="C85" s="204"/>
      <c r="D85" s="204"/>
      <c r="E85" s="205"/>
      <c r="F85" s="206"/>
      <c r="G85" s="204"/>
      <c r="H85" s="204"/>
      <c r="I85" s="204"/>
      <c r="J85" s="204"/>
      <c r="K85" s="204"/>
      <c r="L85" s="134"/>
      <c r="M85" s="135"/>
      <c r="N85" s="171"/>
      <c r="O85" s="171"/>
    </row>
    <row r="86" spans="1:15" s="56" customFormat="1" x14ac:dyDescent="0.3">
      <c r="A86" s="202"/>
      <c r="B86" s="203"/>
      <c r="C86" s="204"/>
      <c r="D86" s="204"/>
      <c r="E86" s="205"/>
      <c r="F86" s="206"/>
      <c r="G86" s="204"/>
      <c r="H86" s="204"/>
      <c r="I86" s="204"/>
      <c r="J86" s="204"/>
      <c r="K86" s="204"/>
      <c r="L86" s="134"/>
      <c r="M86" s="135"/>
      <c r="N86" s="171"/>
      <c r="O86" s="171"/>
    </row>
    <row r="87" spans="1:15" s="56" customFormat="1" x14ac:dyDescent="0.3">
      <c r="A87" s="202"/>
      <c r="B87" s="203"/>
      <c r="C87" s="204"/>
      <c r="D87" s="204"/>
      <c r="E87" s="205"/>
      <c r="F87" s="206"/>
      <c r="G87" s="204"/>
      <c r="H87" s="204"/>
      <c r="I87" s="204"/>
      <c r="J87" s="204"/>
      <c r="K87" s="204"/>
      <c r="L87" s="134"/>
      <c r="M87" s="135"/>
      <c r="N87" s="171"/>
      <c r="O87" s="171"/>
    </row>
    <row r="88" spans="1:15" s="56" customFormat="1" x14ac:dyDescent="0.3">
      <c r="A88" s="202"/>
      <c r="B88" s="203"/>
      <c r="C88" s="204"/>
      <c r="D88" s="204"/>
      <c r="E88" s="205"/>
      <c r="F88" s="206"/>
      <c r="G88" s="204"/>
      <c r="H88" s="204"/>
      <c r="I88" s="204"/>
      <c r="J88" s="204"/>
      <c r="K88" s="204"/>
      <c r="L88" s="134"/>
      <c r="M88" s="135"/>
      <c r="N88" s="171"/>
      <c r="O88" s="171"/>
    </row>
    <row r="89" spans="1:15" s="56" customFormat="1" x14ac:dyDescent="0.3">
      <c r="A89" s="202"/>
      <c r="B89" s="203"/>
      <c r="C89" s="204"/>
      <c r="D89" s="204"/>
      <c r="E89" s="205"/>
      <c r="F89" s="206"/>
      <c r="G89" s="204"/>
      <c r="H89" s="204"/>
      <c r="I89" s="204"/>
      <c r="J89" s="204"/>
      <c r="K89" s="204"/>
      <c r="L89" s="134"/>
      <c r="M89" s="135"/>
      <c r="N89" s="171"/>
      <c r="O89" s="171"/>
    </row>
    <row r="90" spans="1:15" s="56" customFormat="1" x14ac:dyDescent="0.3">
      <c r="A90" s="202"/>
      <c r="B90" s="203"/>
      <c r="C90" s="204"/>
      <c r="D90" s="204"/>
      <c r="E90" s="205"/>
      <c r="F90" s="206"/>
      <c r="G90" s="204"/>
      <c r="H90" s="204"/>
      <c r="I90" s="204"/>
      <c r="J90" s="204"/>
      <c r="K90" s="204"/>
      <c r="L90" s="134"/>
      <c r="M90" s="135"/>
      <c r="N90" s="171"/>
      <c r="O90" s="171"/>
    </row>
    <row r="91" spans="1:15" s="56" customFormat="1" x14ac:dyDescent="0.3">
      <c r="A91" s="202"/>
      <c r="B91" s="203"/>
      <c r="C91" s="204"/>
      <c r="D91" s="204"/>
      <c r="E91" s="205"/>
      <c r="F91" s="206"/>
      <c r="G91" s="204"/>
      <c r="H91" s="204"/>
      <c r="I91" s="204"/>
      <c r="J91" s="204"/>
      <c r="K91" s="204"/>
      <c r="L91" s="134"/>
      <c r="M91" s="135"/>
      <c r="N91" s="171"/>
      <c r="O91" s="171"/>
    </row>
    <row r="92" spans="1:15" s="56" customFormat="1" x14ac:dyDescent="0.3">
      <c r="A92" s="202"/>
      <c r="B92" s="203"/>
      <c r="C92" s="204"/>
      <c r="D92" s="204"/>
      <c r="E92" s="205"/>
      <c r="F92" s="206"/>
      <c r="G92" s="204"/>
      <c r="H92" s="204"/>
      <c r="I92" s="204"/>
      <c r="J92" s="204"/>
      <c r="K92" s="204"/>
      <c r="L92" s="134"/>
      <c r="M92" s="135"/>
      <c r="N92" s="171"/>
      <c r="O92" s="171"/>
    </row>
    <row r="93" spans="1:15" s="56" customFormat="1" x14ac:dyDescent="0.3">
      <c r="A93" s="202"/>
      <c r="B93" s="203"/>
      <c r="C93" s="204"/>
      <c r="D93" s="204"/>
      <c r="E93" s="205"/>
      <c r="F93" s="206"/>
      <c r="G93" s="204"/>
      <c r="H93" s="204"/>
      <c r="I93" s="204"/>
      <c r="J93" s="204"/>
      <c r="K93" s="204"/>
      <c r="L93" s="134"/>
      <c r="M93" s="135"/>
      <c r="N93" s="171"/>
      <c r="O93" s="171"/>
    </row>
    <row r="94" spans="1:15" s="56" customFormat="1" x14ac:dyDescent="0.3">
      <c r="A94" s="202"/>
      <c r="B94" s="203"/>
      <c r="C94" s="204"/>
      <c r="D94" s="204"/>
      <c r="E94" s="205"/>
      <c r="F94" s="206"/>
      <c r="G94" s="204"/>
      <c r="H94" s="204"/>
      <c r="I94" s="204"/>
      <c r="J94" s="204"/>
      <c r="K94" s="204"/>
      <c r="L94" s="134"/>
      <c r="M94" s="135"/>
      <c r="N94" s="171"/>
      <c r="O94" s="171"/>
    </row>
    <row r="95" spans="1:15" s="56" customFormat="1" x14ac:dyDescent="0.3">
      <c r="A95" s="202"/>
      <c r="B95" s="203"/>
      <c r="C95" s="204"/>
      <c r="D95" s="204"/>
      <c r="E95" s="205"/>
      <c r="F95" s="206"/>
      <c r="G95" s="204"/>
      <c r="H95" s="204"/>
      <c r="I95" s="204"/>
      <c r="J95" s="204"/>
      <c r="K95" s="204"/>
      <c r="L95" s="134"/>
      <c r="M95" s="135"/>
      <c r="N95" s="171"/>
      <c r="O95" s="171"/>
    </row>
    <row r="96" spans="1:15" s="56" customFormat="1" x14ac:dyDescent="0.3">
      <c r="A96" s="202"/>
      <c r="B96" s="203"/>
      <c r="C96" s="204"/>
      <c r="D96" s="204"/>
      <c r="E96" s="205"/>
      <c r="F96" s="206"/>
      <c r="G96" s="204"/>
      <c r="H96" s="204"/>
      <c r="I96" s="204"/>
      <c r="J96" s="204"/>
      <c r="K96" s="204"/>
      <c r="L96" s="134"/>
      <c r="M96" s="135"/>
      <c r="N96" s="171"/>
      <c r="O96" s="171"/>
    </row>
    <row r="97" spans="1:15" s="56" customFormat="1" x14ac:dyDescent="0.3">
      <c r="A97" s="202"/>
      <c r="B97" s="203"/>
      <c r="C97" s="204"/>
      <c r="D97" s="204"/>
      <c r="E97" s="205"/>
      <c r="F97" s="206"/>
      <c r="G97" s="204"/>
      <c r="H97" s="204"/>
      <c r="I97" s="204"/>
      <c r="J97" s="204"/>
      <c r="K97" s="204"/>
      <c r="L97" s="134"/>
      <c r="M97" s="135"/>
      <c r="N97" s="171"/>
      <c r="O97" s="171"/>
    </row>
    <row r="98" spans="1:15" s="56" customFormat="1" x14ac:dyDescent="0.3">
      <c r="A98" s="202"/>
      <c r="B98" s="203"/>
      <c r="C98" s="204"/>
      <c r="D98" s="204"/>
      <c r="E98" s="205"/>
      <c r="F98" s="206"/>
      <c r="G98" s="204"/>
      <c r="H98" s="204"/>
      <c r="I98" s="204"/>
      <c r="J98" s="204"/>
      <c r="K98" s="204"/>
      <c r="L98" s="134"/>
      <c r="M98" s="135"/>
      <c r="N98" s="171"/>
      <c r="O98" s="171"/>
    </row>
    <row r="99" spans="1:15" s="56" customFormat="1" x14ac:dyDescent="0.3">
      <c r="A99" s="202"/>
      <c r="B99" s="203"/>
      <c r="C99" s="204"/>
      <c r="D99" s="204"/>
      <c r="E99" s="205"/>
      <c r="F99" s="206"/>
      <c r="G99" s="204"/>
      <c r="H99" s="204"/>
      <c r="I99" s="204"/>
      <c r="J99" s="204"/>
      <c r="K99" s="204"/>
      <c r="L99" s="134"/>
      <c r="M99" s="135"/>
      <c r="N99" s="171"/>
      <c r="O99" s="171"/>
    </row>
    <row r="100" spans="1:15" s="56" customFormat="1" x14ac:dyDescent="0.3">
      <c r="A100" s="202"/>
      <c r="B100" s="203"/>
      <c r="C100" s="204"/>
      <c r="D100" s="204"/>
      <c r="E100" s="205"/>
      <c r="F100" s="206"/>
      <c r="G100" s="204"/>
      <c r="H100" s="204"/>
      <c r="I100" s="204"/>
      <c r="J100" s="204"/>
      <c r="K100" s="204"/>
      <c r="L100" s="134"/>
      <c r="M100" s="135"/>
      <c r="N100" s="171"/>
      <c r="O100" s="171"/>
    </row>
    <row r="101" spans="1:15" s="56" customFormat="1" x14ac:dyDescent="0.3">
      <c r="A101" s="202"/>
      <c r="B101" s="203"/>
      <c r="C101" s="204"/>
      <c r="D101" s="204"/>
      <c r="E101" s="205"/>
      <c r="F101" s="206"/>
      <c r="G101" s="204"/>
      <c r="H101" s="204"/>
      <c r="I101" s="204"/>
      <c r="J101" s="204"/>
      <c r="K101" s="204"/>
      <c r="L101" s="134"/>
      <c r="M101" s="135"/>
      <c r="N101" s="171"/>
      <c r="O101" s="171"/>
    </row>
    <row r="102" spans="1:15" s="56" customFormat="1" x14ac:dyDescent="0.3">
      <c r="A102" s="202"/>
      <c r="B102" s="203"/>
      <c r="C102" s="204"/>
      <c r="D102" s="204"/>
      <c r="E102" s="205"/>
      <c r="F102" s="206"/>
      <c r="G102" s="204"/>
      <c r="H102" s="204"/>
      <c r="I102" s="204"/>
      <c r="J102" s="204"/>
      <c r="K102" s="204"/>
      <c r="L102" s="134"/>
      <c r="M102" s="135"/>
      <c r="N102" s="171"/>
      <c r="O102" s="171"/>
    </row>
    <row r="103" spans="1:15" s="56" customFormat="1" x14ac:dyDescent="0.3">
      <c r="A103" s="202"/>
      <c r="B103" s="203"/>
      <c r="C103" s="204"/>
      <c r="D103" s="204"/>
      <c r="E103" s="205"/>
      <c r="F103" s="206"/>
      <c r="G103" s="204"/>
      <c r="H103" s="204"/>
      <c r="I103" s="204"/>
      <c r="J103" s="204"/>
      <c r="K103" s="204"/>
      <c r="L103" s="134"/>
      <c r="M103" s="135"/>
      <c r="N103" s="171"/>
      <c r="O103" s="171"/>
    </row>
    <row r="104" spans="1:15" s="56" customFormat="1" x14ac:dyDescent="0.3">
      <c r="A104" s="202"/>
      <c r="B104" s="203"/>
      <c r="C104" s="204"/>
      <c r="D104" s="204"/>
      <c r="E104" s="205"/>
      <c r="F104" s="206"/>
      <c r="G104" s="204"/>
      <c r="H104" s="204"/>
      <c r="I104" s="204"/>
      <c r="J104" s="204"/>
      <c r="K104" s="204"/>
      <c r="L104" s="134"/>
      <c r="M104" s="135"/>
      <c r="N104" s="171"/>
      <c r="O104" s="171"/>
    </row>
    <row r="105" spans="1:15" s="56" customFormat="1" x14ac:dyDescent="0.3">
      <c r="A105" s="202"/>
      <c r="B105" s="203"/>
      <c r="C105" s="204"/>
      <c r="D105" s="204"/>
      <c r="E105" s="205"/>
      <c r="F105" s="206"/>
      <c r="G105" s="204"/>
      <c r="H105" s="204"/>
      <c r="I105" s="204"/>
      <c r="J105" s="204"/>
      <c r="K105" s="204"/>
      <c r="L105" s="134"/>
      <c r="M105" s="135"/>
      <c r="N105" s="171"/>
      <c r="O105" s="171"/>
    </row>
    <row r="106" spans="1:15" s="56" customFormat="1" x14ac:dyDescent="0.3">
      <c r="A106" s="202"/>
      <c r="B106" s="203"/>
      <c r="C106" s="204"/>
      <c r="D106" s="204"/>
      <c r="E106" s="205"/>
      <c r="F106" s="206"/>
      <c r="G106" s="204"/>
      <c r="H106" s="204"/>
      <c r="I106" s="204"/>
      <c r="J106" s="204"/>
      <c r="K106" s="204"/>
      <c r="L106" s="134"/>
      <c r="M106" s="135"/>
      <c r="N106" s="171"/>
      <c r="O106" s="171"/>
    </row>
    <row r="107" spans="1:15" s="56" customFormat="1" x14ac:dyDescent="0.3">
      <c r="A107" s="202"/>
      <c r="B107" s="203"/>
      <c r="C107" s="204"/>
      <c r="D107" s="204"/>
      <c r="E107" s="205"/>
      <c r="F107" s="206"/>
      <c r="G107" s="204"/>
      <c r="H107" s="204"/>
      <c r="I107" s="204"/>
      <c r="J107" s="204"/>
      <c r="K107" s="204"/>
      <c r="L107" s="134"/>
      <c r="M107" s="135"/>
      <c r="N107" s="171"/>
      <c r="O107" s="171"/>
    </row>
    <row r="108" spans="1:15" s="56" customFormat="1" x14ac:dyDescent="0.3">
      <c r="A108" s="202"/>
      <c r="B108" s="203"/>
      <c r="C108" s="204"/>
      <c r="D108" s="204"/>
      <c r="E108" s="205"/>
      <c r="F108" s="206"/>
      <c r="G108" s="204"/>
      <c r="H108" s="204"/>
      <c r="I108" s="204"/>
      <c r="J108" s="204"/>
      <c r="K108" s="204"/>
      <c r="L108" s="134"/>
      <c r="M108" s="135"/>
      <c r="N108" s="171"/>
      <c r="O108" s="171"/>
    </row>
    <row r="109" spans="1:15" s="56" customFormat="1" x14ac:dyDescent="0.3">
      <c r="A109" s="202"/>
      <c r="B109" s="203"/>
      <c r="C109" s="204"/>
      <c r="D109" s="204"/>
      <c r="E109" s="205"/>
      <c r="F109" s="206"/>
      <c r="G109" s="204"/>
      <c r="H109" s="204"/>
      <c r="I109" s="204"/>
      <c r="J109" s="204"/>
      <c r="K109" s="204"/>
      <c r="L109" s="134"/>
      <c r="M109" s="135"/>
      <c r="N109" s="171"/>
      <c r="O109" s="171"/>
    </row>
    <row r="110" spans="1:15" s="56" customFormat="1" x14ac:dyDescent="0.3">
      <c r="A110" s="202"/>
      <c r="B110" s="203"/>
      <c r="C110" s="204"/>
      <c r="D110" s="204"/>
      <c r="E110" s="205"/>
      <c r="F110" s="206"/>
      <c r="G110" s="204"/>
      <c r="H110" s="204"/>
      <c r="I110" s="204"/>
      <c r="J110" s="204"/>
      <c r="K110" s="204"/>
      <c r="L110" s="134"/>
      <c r="M110" s="135"/>
      <c r="N110" s="171"/>
      <c r="O110" s="171"/>
    </row>
    <row r="111" spans="1:15" s="56" customFormat="1" x14ac:dyDescent="0.3">
      <c r="A111" s="202"/>
      <c r="B111" s="203"/>
      <c r="C111" s="204"/>
      <c r="D111" s="204"/>
      <c r="E111" s="205"/>
      <c r="F111" s="206"/>
      <c r="G111" s="204"/>
      <c r="H111" s="204"/>
      <c r="I111" s="204"/>
      <c r="J111" s="204"/>
      <c r="K111" s="204"/>
      <c r="L111" s="134"/>
      <c r="M111" s="135"/>
      <c r="N111" s="171"/>
      <c r="O111" s="171"/>
    </row>
    <row r="112" spans="1:15" s="56" customFormat="1" x14ac:dyDescent="0.3">
      <c r="A112" s="202"/>
      <c r="B112" s="203"/>
      <c r="C112" s="204"/>
      <c r="D112" s="204"/>
      <c r="E112" s="205"/>
      <c r="F112" s="206"/>
      <c r="G112" s="204"/>
      <c r="H112" s="204"/>
      <c r="I112" s="204"/>
      <c r="J112" s="204"/>
      <c r="K112" s="204"/>
      <c r="L112" s="134"/>
      <c r="M112" s="135"/>
      <c r="N112" s="171"/>
      <c r="O112" s="171"/>
    </row>
    <row r="113" spans="1:15" s="56" customFormat="1" x14ac:dyDescent="0.3">
      <c r="A113" s="202"/>
      <c r="B113" s="203"/>
      <c r="C113" s="204"/>
      <c r="D113" s="204"/>
      <c r="E113" s="205"/>
      <c r="F113" s="206"/>
      <c r="G113" s="204"/>
      <c r="H113" s="204"/>
      <c r="I113" s="204"/>
      <c r="J113" s="204"/>
      <c r="K113" s="204"/>
      <c r="L113" s="134"/>
      <c r="M113" s="135"/>
      <c r="N113" s="171"/>
      <c r="O113" s="171"/>
    </row>
    <row r="114" spans="1:15" s="56" customFormat="1" x14ac:dyDescent="0.3">
      <c r="A114" s="202"/>
      <c r="B114" s="203"/>
      <c r="C114" s="204"/>
      <c r="D114" s="204"/>
      <c r="E114" s="205"/>
      <c r="F114" s="206"/>
      <c r="G114" s="204"/>
      <c r="H114" s="204"/>
      <c r="I114" s="204"/>
      <c r="J114" s="204"/>
      <c r="K114" s="204"/>
      <c r="L114" s="134"/>
      <c r="M114" s="135"/>
      <c r="N114" s="171"/>
      <c r="O114" s="171"/>
    </row>
    <row r="115" spans="1:15" s="56" customFormat="1" x14ac:dyDescent="0.3">
      <c r="A115" s="202"/>
      <c r="B115" s="203"/>
      <c r="C115" s="204"/>
      <c r="D115" s="204"/>
      <c r="E115" s="205"/>
      <c r="F115" s="206"/>
      <c r="G115" s="204"/>
      <c r="H115" s="204"/>
      <c r="I115" s="204"/>
      <c r="J115" s="204"/>
      <c r="K115" s="204"/>
      <c r="L115" s="134"/>
      <c r="M115" s="135"/>
      <c r="N115" s="171"/>
      <c r="O115" s="171"/>
    </row>
    <row r="116" spans="1:15" s="56" customFormat="1" x14ac:dyDescent="0.3">
      <c r="A116" s="202"/>
      <c r="B116" s="203"/>
      <c r="C116" s="204"/>
      <c r="D116" s="204"/>
      <c r="E116" s="205"/>
      <c r="F116" s="206"/>
      <c r="G116" s="204"/>
      <c r="H116" s="204"/>
      <c r="I116" s="204"/>
      <c r="J116" s="204"/>
      <c r="K116" s="204"/>
      <c r="L116" s="134"/>
      <c r="M116" s="135"/>
      <c r="N116" s="171"/>
      <c r="O116" s="171"/>
    </row>
    <row r="117" spans="1:15" s="56" customFormat="1" x14ac:dyDescent="0.3">
      <c r="A117" s="202"/>
      <c r="B117" s="203"/>
      <c r="C117" s="204"/>
      <c r="D117" s="204"/>
      <c r="E117" s="205"/>
      <c r="F117" s="206"/>
      <c r="G117" s="204"/>
      <c r="H117" s="204"/>
      <c r="I117" s="204"/>
      <c r="J117" s="204"/>
      <c r="K117" s="204"/>
      <c r="L117" s="134"/>
      <c r="M117" s="135"/>
      <c r="N117" s="171"/>
      <c r="O117" s="171"/>
    </row>
    <row r="118" spans="1:15" s="56" customFormat="1" x14ac:dyDescent="0.3">
      <c r="A118" s="202"/>
      <c r="B118" s="203"/>
      <c r="C118" s="204"/>
      <c r="D118" s="204"/>
      <c r="E118" s="205"/>
      <c r="F118" s="206"/>
      <c r="G118" s="204"/>
      <c r="H118" s="204"/>
      <c r="I118" s="204"/>
      <c r="J118" s="204"/>
      <c r="K118" s="204"/>
      <c r="L118" s="134"/>
      <c r="M118" s="135"/>
      <c r="N118" s="171"/>
      <c r="O118" s="171"/>
    </row>
    <row r="119" spans="1:15" s="56" customFormat="1" x14ac:dyDescent="0.3">
      <c r="A119" s="202"/>
      <c r="B119" s="203"/>
      <c r="C119" s="204"/>
      <c r="D119" s="204"/>
      <c r="E119" s="205"/>
      <c r="F119" s="206"/>
      <c r="G119" s="204"/>
      <c r="H119" s="204"/>
      <c r="I119" s="204"/>
      <c r="J119" s="204"/>
      <c r="K119" s="204"/>
      <c r="L119" s="134"/>
      <c r="M119" s="135"/>
      <c r="N119" s="171"/>
      <c r="O119" s="171"/>
    </row>
    <row r="120" spans="1:15" s="56" customFormat="1" x14ac:dyDescent="0.3">
      <c r="A120" s="202"/>
      <c r="B120" s="203"/>
      <c r="C120" s="204"/>
      <c r="D120" s="204"/>
      <c r="E120" s="205"/>
      <c r="F120" s="206"/>
      <c r="G120" s="204"/>
      <c r="H120" s="204"/>
      <c r="I120" s="204"/>
      <c r="J120" s="204"/>
      <c r="K120" s="204"/>
      <c r="L120" s="134"/>
      <c r="M120" s="135"/>
      <c r="N120" s="171"/>
      <c r="O120" s="171"/>
    </row>
    <row r="121" spans="1:15" s="56" customFormat="1" x14ac:dyDescent="0.3">
      <c r="A121" s="202"/>
      <c r="B121" s="203"/>
      <c r="C121" s="204"/>
      <c r="D121" s="204"/>
      <c r="E121" s="205"/>
      <c r="F121" s="206"/>
      <c r="G121" s="204"/>
      <c r="H121" s="204"/>
      <c r="I121" s="204"/>
      <c r="J121" s="204"/>
      <c r="K121" s="204"/>
      <c r="L121" s="134"/>
      <c r="M121" s="135"/>
      <c r="N121" s="171"/>
      <c r="O121" s="171"/>
    </row>
    <row r="122" spans="1:15" s="56" customFormat="1" x14ac:dyDescent="0.3">
      <c r="A122" s="202"/>
      <c r="B122" s="203"/>
      <c r="C122" s="204"/>
      <c r="D122" s="204"/>
      <c r="E122" s="205"/>
      <c r="F122" s="206"/>
      <c r="G122" s="204"/>
      <c r="H122" s="204"/>
      <c r="I122" s="204"/>
      <c r="J122" s="204"/>
      <c r="K122" s="204"/>
      <c r="L122" s="134"/>
      <c r="M122" s="135"/>
      <c r="N122" s="171"/>
      <c r="O122" s="171"/>
    </row>
    <row r="123" spans="1:15" s="56" customFormat="1" x14ac:dyDescent="0.3">
      <c r="A123" s="202"/>
      <c r="B123" s="203"/>
      <c r="C123" s="204"/>
      <c r="D123" s="204"/>
      <c r="E123" s="205"/>
      <c r="F123" s="206"/>
      <c r="G123" s="204"/>
      <c r="H123" s="204"/>
      <c r="I123" s="204"/>
      <c r="J123" s="204"/>
      <c r="K123" s="204"/>
      <c r="L123" s="134"/>
      <c r="M123" s="135"/>
      <c r="N123" s="171"/>
      <c r="O123" s="171"/>
    </row>
    <row r="124" spans="1:15" s="56" customFormat="1" x14ac:dyDescent="0.3">
      <c r="A124" s="202"/>
      <c r="B124" s="203"/>
      <c r="C124" s="204"/>
      <c r="D124" s="204"/>
      <c r="E124" s="205"/>
      <c r="F124" s="206"/>
      <c r="G124" s="204"/>
      <c r="H124" s="204"/>
      <c r="I124" s="204"/>
      <c r="J124" s="204"/>
      <c r="K124" s="204"/>
      <c r="L124" s="134"/>
      <c r="M124" s="135"/>
      <c r="N124" s="171"/>
      <c r="O124" s="171"/>
    </row>
    <row r="125" spans="1:15" s="56" customFormat="1" x14ac:dyDescent="0.3">
      <c r="A125" s="202"/>
      <c r="B125" s="203"/>
      <c r="C125" s="204"/>
      <c r="D125" s="204"/>
      <c r="E125" s="205"/>
      <c r="F125" s="206"/>
      <c r="G125" s="204"/>
      <c r="H125" s="204"/>
      <c r="I125" s="204"/>
      <c r="J125" s="204"/>
      <c r="K125" s="204"/>
      <c r="L125" s="134"/>
      <c r="M125" s="135"/>
      <c r="N125" s="171"/>
      <c r="O125" s="171"/>
    </row>
    <row r="126" spans="1:15" s="56" customFormat="1" x14ac:dyDescent="0.3">
      <c r="A126" s="202"/>
      <c r="B126" s="203"/>
      <c r="C126" s="204"/>
      <c r="D126" s="204"/>
      <c r="E126" s="205"/>
      <c r="F126" s="206"/>
      <c r="G126" s="204"/>
      <c r="H126" s="204"/>
      <c r="I126" s="204"/>
      <c r="J126" s="204"/>
      <c r="K126" s="204"/>
      <c r="L126" s="134"/>
      <c r="M126" s="135"/>
      <c r="N126" s="171"/>
      <c r="O126" s="171"/>
    </row>
    <row r="127" spans="1:15" s="56" customFormat="1" x14ac:dyDescent="0.3">
      <c r="A127" s="202"/>
      <c r="B127" s="203"/>
      <c r="C127" s="204"/>
      <c r="D127" s="204"/>
      <c r="E127" s="205"/>
      <c r="F127" s="206"/>
      <c r="G127" s="204"/>
      <c r="H127" s="204"/>
      <c r="I127" s="204"/>
      <c r="J127" s="204"/>
      <c r="K127" s="204"/>
      <c r="L127" s="134"/>
      <c r="M127" s="135"/>
      <c r="N127" s="171"/>
      <c r="O127" s="171"/>
    </row>
    <row r="128" spans="1:15" s="56" customFormat="1" x14ac:dyDescent="0.3">
      <c r="A128" s="202"/>
      <c r="B128" s="203"/>
      <c r="C128" s="204"/>
      <c r="D128" s="204"/>
      <c r="E128" s="205"/>
      <c r="F128" s="206"/>
      <c r="G128" s="204"/>
      <c r="H128" s="204"/>
      <c r="I128" s="204"/>
      <c r="J128" s="204"/>
      <c r="K128" s="204"/>
      <c r="L128" s="134"/>
      <c r="M128" s="135"/>
      <c r="N128" s="171"/>
      <c r="O128" s="171"/>
    </row>
    <row r="129" spans="1:15" s="56" customFormat="1" x14ac:dyDescent="0.3">
      <c r="A129" s="202"/>
      <c r="B129" s="203"/>
      <c r="C129" s="204"/>
      <c r="D129" s="204"/>
      <c r="E129" s="205"/>
      <c r="F129" s="206"/>
      <c r="G129" s="204"/>
      <c r="H129" s="204"/>
      <c r="I129" s="204"/>
      <c r="J129" s="204"/>
      <c r="K129" s="204"/>
      <c r="L129" s="134"/>
      <c r="M129" s="135"/>
      <c r="N129" s="171"/>
      <c r="O129" s="171"/>
    </row>
    <row r="130" spans="1:15" s="56" customFormat="1" x14ac:dyDescent="0.3">
      <c r="A130" s="202"/>
      <c r="B130" s="203"/>
      <c r="C130" s="204"/>
      <c r="D130" s="204"/>
      <c r="E130" s="205"/>
      <c r="F130" s="206"/>
      <c r="G130" s="204"/>
      <c r="H130" s="204"/>
      <c r="I130" s="204"/>
      <c r="J130" s="204"/>
      <c r="K130" s="204"/>
      <c r="L130" s="134"/>
      <c r="M130" s="135"/>
      <c r="N130" s="171"/>
      <c r="O130" s="171"/>
    </row>
    <row r="131" spans="1:15" s="56" customFormat="1" ht="14.25" customHeight="1" x14ac:dyDescent="0.3">
      <c r="A131" s="202"/>
      <c r="B131" s="203"/>
      <c r="C131" s="204"/>
      <c r="D131" s="204"/>
      <c r="E131" s="205"/>
      <c r="F131" s="206"/>
      <c r="G131" s="204"/>
      <c r="H131" s="204"/>
      <c r="I131" s="204"/>
      <c r="J131" s="204"/>
      <c r="K131" s="204"/>
      <c r="L131" s="134"/>
      <c r="M131" s="135"/>
      <c r="N131" s="171"/>
      <c r="O131" s="171"/>
    </row>
    <row r="132" spans="1:15" s="56" customFormat="1" ht="14.25" customHeight="1" x14ac:dyDescent="0.3">
      <c r="A132" s="202"/>
      <c r="B132" s="203"/>
      <c r="C132" s="204"/>
      <c r="D132" s="204"/>
      <c r="E132" s="205"/>
      <c r="F132" s="206"/>
      <c r="G132" s="204"/>
      <c r="H132" s="204"/>
      <c r="I132" s="204"/>
      <c r="J132" s="204"/>
      <c r="K132" s="204"/>
      <c r="L132" s="134"/>
      <c r="M132" s="135"/>
      <c r="N132" s="171"/>
      <c r="O132" s="171"/>
    </row>
    <row r="133" spans="1:15" s="56" customFormat="1" ht="14.25" customHeight="1" x14ac:dyDescent="0.3">
      <c r="A133" s="202"/>
      <c r="B133" s="203"/>
      <c r="C133" s="204"/>
      <c r="D133" s="204"/>
      <c r="E133" s="205"/>
      <c r="F133" s="206"/>
      <c r="G133" s="204"/>
      <c r="H133" s="204"/>
      <c r="I133" s="204"/>
      <c r="J133" s="204"/>
      <c r="K133" s="204"/>
      <c r="L133" s="134"/>
      <c r="M133" s="135"/>
      <c r="N133" s="171"/>
      <c r="O133" s="171"/>
    </row>
    <row r="134" spans="1:15" s="56" customFormat="1" ht="14.25" customHeight="1" x14ac:dyDescent="0.3">
      <c r="A134" s="202"/>
      <c r="B134" s="203"/>
      <c r="C134" s="204"/>
      <c r="D134" s="204"/>
      <c r="E134" s="205"/>
      <c r="F134" s="206"/>
      <c r="G134" s="204"/>
      <c r="H134" s="204"/>
      <c r="I134" s="204"/>
      <c r="J134" s="204"/>
      <c r="K134" s="204"/>
      <c r="L134" s="134"/>
      <c r="M134" s="135"/>
      <c r="N134" s="171"/>
      <c r="O134" s="171"/>
    </row>
    <row r="135" spans="1:15" s="56" customFormat="1" ht="14.25" customHeight="1" x14ac:dyDescent="0.3">
      <c r="A135" s="202"/>
      <c r="B135" s="203"/>
      <c r="C135" s="204"/>
      <c r="D135" s="204"/>
      <c r="E135" s="205"/>
      <c r="F135" s="206"/>
      <c r="G135" s="204"/>
      <c r="H135" s="204"/>
      <c r="I135" s="204"/>
      <c r="J135" s="204"/>
      <c r="K135" s="204"/>
      <c r="L135" s="134"/>
      <c r="M135" s="135"/>
      <c r="N135" s="171"/>
      <c r="O135" s="171"/>
    </row>
    <row r="136" spans="1:15" s="56" customFormat="1" ht="14.25" customHeight="1" x14ac:dyDescent="0.3">
      <c r="A136" s="202"/>
      <c r="B136" s="203"/>
      <c r="C136" s="204"/>
      <c r="D136" s="204"/>
      <c r="E136" s="205"/>
      <c r="F136" s="206"/>
      <c r="G136" s="204"/>
      <c r="H136" s="204"/>
      <c r="I136" s="204"/>
      <c r="J136" s="204"/>
      <c r="K136" s="204"/>
      <c r="L136" s="134"/>
      <c r="M136" s="135"/>
      <c r="N136" s="171"/>
      <c r="O136" s="171"/>
    </row>
    <row r="137" spans="1:15" s="56" customFormat="1" ht="14.25" customHeight="1" x14ac:dyDescent="0.3">
      <c r="A137" s="202"/>
      <c r="B137" s="203"/>
      <c r="C137" s="204"/>
      <c r="D137" s="204"/>
      <c r="E137" s="205"/>
      <c r="F137" s="206"/>
      <c r="G137" s="204"/>
      <c r="H137" s="204"/>
      <c r="I137" s="204"/>
      <c r="J137" s="204"/>
      <c r="K137" s="204"/>
      <c r="L137" s="134"/>
      <c r="M137" s="135"/>
      <c r="N137" s="171"/>
      <c r="O137" s="171"/>
    </row>
    <row r="138" spans="1:15" s="56" customFormat="1" ht="14.25" customHeight="1" x14ac:dyDescent="0.3">
      <c r="A138" s="202"/>
      <c r="B138" s="203"/>
      <c r="C138" s="204"/>
      <c r="D138" s="204"/>
      <c r="E138" s="205"/>
      <c r="F138" s="206"/>
      <c r="G138" s="204"/>
      <c r="H138" s="204"/>
      <c r="I138" s="204"/>
      <c r="J138" s="204"/>
      <c r="K138" s="204"/>
      <c r="L138" s="134"/>
      <c r="M138" s="135"/>
      <c r="N138" s="171"/>
      <c r="O138" s="171"/>
    </row>
    <row r="139" spans="1:15" s="56" customFormat="1" ht="14.25" customHeight="1" x14ac:dyDescent="0.3">
      <c r="A139" s="202"/>
      <c r="B139" s="203"/>
      <c r="C139" s="204"/>
      <c r="D139" s="204"/>
      <c r="E139" s="205"/>
      <c r="F139" s="206"/>
      <c r="G139" s="204"/>
      <c r="H139" s="204"/>
      <c r="I139" s="204"/>
      <c r="J139" s="204"/>
      <c r="K139" s="204"/>
      <c r="L139" s="134"/>
      <c r="M139" s="135"/>
      <c r="N139" s="171"/>
      <c r="O139" s="171"/>
    </row>
    <row r="140" spans="1:15" s="56" customFormat="1" ht="14.25" customHeight="1" x14ac:dyDescent="0.3">
      <c r="A140" s="202"/>
      <c r="B140" s="203"/>
      <c r="C140" s="204"/>
      <c r="D140" s="204"/>
      <c r="E140" s="205"/>
      <c r="F140" s="206"/>
      <c r="G140" s="204"/>
      <c r="H140" s="204"/>
      <c r="I140" s="204"/>
      <c r="J140" s="204"/>
      <c r="K140" s="204"/>
      <c r="L140" s="134"/>
      <c r="M140" s="135"/>
      <c r="N140" s="171"/>
      <c r="O140" s="171"/>
    </row>
    <row r="141" spans="1:15" s="56" customFormat="1" ht="14.25" customHeight="1" x14ac:dyDescent="0.3">
      <c r="A141" s="202"/>
      <c r="B141" s="203"/>
      <c r="C141" s="204"/>
      <c r="D141" s="204"/>
      <c r="E141" s="205"/>
      <c r="F141" s="206"/>
      <c r="G141" s="204"/>
      <c r="H141" s="204"/>
      <c r="I141" s="204"/>
      <c r="J141" s="204"/>
      <c r="K141" s="204"/>
      <c r="L141" s="134"/>
      <c r="M141" s="135"/>
      <c r="N141" s="171"/>
      <c r="O141" s="171"/>
    </row>
    <row r="142" spans="1:15" s="56" customFormat="1" ht="14.25" customHeight="1" x14ac:dyDescent="0.3">
      <c r="A142" s="202"/>
      <c r="B142" s="203"/>
      <c r="C142" s="204"/>
      <c r="D142" s="204"/>
      <c r="E142" s="205"/>
      <c r="F142" s="206"/>
      <c r="G142" s="204"/>
      <c r="H142" s="204"/>
      <c r="I142" s="204"/>
      <c r="J142" s="204"/>
      <c r="K142" s="204"/>
      <c r="L142" s="134"/>
      <c r="M142" s="135"/>
      <c r="N142" s="171"/>
      <c r="O142" s="171"/>
    </row>
    <row r="143" spans="1:15" s="56" customFormat="1" ht="14.25" customHeight="1" x14ac:dyDescent="0.3">
      <c r="A143" s="202"/>
      <c r="B143" s="203"/>
      <c r="C143" s="204"/>
      <c r="D143" s="204"/>
      <c r="E143" s="205"/>
      <c r="F143" s="206"/>
      <c r="G143" s="204"/>
      <c r="H143" s="204"/>
      <c r="I143" s="204"/>
      <c r="J143" s="204"/>
      <c r="K143" s="204"/>
      <c r="L143" s="134"/>
      <c r="M143" s="135"/>
      <c r="N143" s="171"/>
      <c r="O143" s="171"/>
    </row>
    <row r="144" spans="1:15" s="56" customFormat="1" ht="14.25" customHeight="1" x14ac:dyDescent="0.3">
      <c r="A144" s="202"/>
      <c r="B144" s="203"/>
      <c r="C144" s="204"/>
      <c r="D144" s="204"/>
      <c r="E144" s="205"/>
      <c r="F144" s="206"/>
      <c r="G144" s="204"/>
      <c r="H144" s="204"/>
      <c r="I144" s="204"/>
      <c r="J144" s="204"/>
      <c r="K144" s="204"/>
      <c r="L144" s="134"/>
      <c r="M144" s="135"/>
      <c r="N144" s="171"/>
      <c r="O144" s="171"/>
    </row>
    <row r="145" spans="1:15" s="56" customFormat="1" ht="14.25" customHeight="1" x14ac:dyDescent="0.3">
      <c r="A145" s="202"/>
      <c r="B145" s="203"/>
      <c r="C145" s="204"/>
      <c r="D145" s="204"/>
      <c r="E145" s="205"/>
      <c r="F145" s="206"/>
      <c r="G145" s="204"/>
      <c r="H145" s="204"/>
      <c r="I145" s="204"/>
      <c r="J145" s="204"/>
      <c r="K145" s="204"/>
      <c r="L145" s="134"/>
      <c r="M145" s="135"/>
      <c r="N145" s="171"/>
      <c r="O145" s="171"/>
    </row>
    <row r="146" spans="1:15" s="56" customFormat="1" ht="14.25" customHeight="1" x14ac:dyDescent="0.3">
      <c r="A146" s="202"/>
      <c r="B146" s="203"/>
      <c r="C146" s="204"/>
      <c r="D146" s="204"/>
      <c r="E146" s="205"/>
      <c r="F146" s="206"/>
      <c r="G146" s="204"/>
      <c r="H146" s="204"/>
      <c r="I146" s="204"/>
      <c r="J146" s="204"/>
      <c r="K146" s="204"/>
      <c r="L146" s="134"/>
      <c r="M146" s="135"/>
      <c r="N146" s="171"/>
      <c r="O146" s="171"/>
    </row>
    <row r="147" spans="1:15" s="56" customFormat="1" ht="14.25" customHeight="1" x14ac:dyDescent="0.3">
      <c r="A147" s="202"/>
      <c r="B147" s="203"/>
      <c r="C147" s="204"/>
      <c r="D147" s="204"/>
      <c r="E147" s="205"/>
      <c r="F147" s="206"/>
      <c r="G147" s="204"/>
      <c r="H147" s="204"/>
      <c r="I147" s="204"/>
      <c r="J147" s="204"/>
      <c r="K147" s="204"/>
      <c r="L147" s="134"/>
      <c r="M147" s="135"/>
      <c r="N147" s="171"/>
      <c r="O147" s="171"/>
    </row>
    <row r="148" spans="1:15" s="56" customFormat="1" ht="14.25" customHeight="1" x14ac:dyDescent="0.3">
      <c r="A148" s="202"/>
      <c r="B148" s="203"/>
      <c r="C148" s="204"/>
      <c r="D148" s="204"/>
      <c r="E148" s="205"/>
      <c r="F148" s="206"/>
      <c r="G148" s="204"/>
      <c r="H148" s="204"/>
      <c r="I148" s="204"/>
      <c r="J148" s="204"/>
      <c r="K148" s="204"/>
      <c r="L148" s="134"/>
      <c r="M148" s="135"/>
      <c r="N148" s="171"/>
      <c r="O148" s="171"/>
    </row>
    <row r="149" spans="1:15" s="56" customFormat="1" ht="14.25" customHeight="1" x14ac:dyDescent="0.3">
      <c r="A149" s="202"/>
      <c r="B149" s="203"/>
      <c r="C149" s="204"/>
      <c r="D149" s="204"/>
      <c r="E149" s="205"/>
      <c r="F149" s="206"/>
      <c r="G149" s="204"/>
      <c r="H149" s="204"/>
      <c r="I149" s="204"/>
      <c r="J149" s="204"/>
      <c r="K149" s="204"/>
      <c r="L149" s="134"/>
      <c r="M149" s="135"/>
      <c r="N149" s="171"/>
      <c r="O149" s="171"/>
    </row>
    <row r="150" spans="1:15" s="56" customFormat="1" ht="14.25" customHeight="1" x14ac:dyDescent="0.3">
      <c r="A150" s="202"/>
      <c r="B150" s="203"/>
      <c r="C150" s="204"/>
      <c r="D150" s="204"/>
      <c r="E150" s="205"/>
      <c r="F150" s="206"/>
      <c r="G150" s="204"/>
      <c r="H150" s="204"/>
      <c r="I150" s="204"/>
      <c r="J150" s="204"/>
      <c r="K150" s="204"/>
      <c r="L150" s="134"/>
      <c r="M150" s="135"/>
      <c r="N150" s="171"/>
      <c r="O150" s="171"/>
    </row>
    <row r="151" spans="1:15" s="56" customFormat="1" ht="14.25" customHeight="1" x14ac:dyDescent="0.3">
      <c r="A151" s="202"/>
      <c r="B151" s="203"/>
      <c r="C151" s="204"/>
      <c r="D151" s="204"/>
      <c r="E151" s="205"/>
      <c r="F151" s="206"/>
      <c r="G151" s="204"/>
      <c r="H151" s="204"/>
      <c r="I151" s="204"/>
      <c r="J151" s="204"/>
      <c r="K151" s="204"/>
      <c r="L151" s="134"/>
      <c r="M151" s="135"/>
      <c r="N151" s="171"/>
      <c r="O151" s="171"/>
    </row>
    <row r="152" spans="1:15" s="56" customFormat="1" ht="14.25" customHeight="1" x14ac:dyDescent="0.3">
      <c r="A152" s="202"/>
      <c r="B152" s="203"/>
      <c r="C152" s="204"/>
      <c r="D152" s="204"/>
      <c r="E152" s="205"/>
      <c r="F152" s="206"/>
      <c r="G152" s="204"/>
      <c r="H152" s="204"/>
      <c r="I152" s="204"/>
      <c r="J152" s="204"/>
      <c r="K152" s="204"/>
      <c r="L152" s="134"/>
      <c r="M152" s="135"/>
      <c r="N152" s="171"/>
      <c r="O152" s="171"/>
    </row>
    <row r="153" spans="1:15" s="56" customFormat="1" ht="14.25" customHeight="1" x14ac:dyDescent="0.3">
      <c r="A153" s="202"/>
      <c r="B153" s="203"/>
      <c r="C153" s="204"/>
      <c r="D153" s="204"/>
      <c r="E153" s="205"/>
      <c r="F153" s="206"/>
      <c r="G153" s="204"/>
      <c r="H153" s="204"/>
      <c r="I153" s="204"/>
      <c r="J153" s="204"/>
      <c r="K153" s="204"/>
      <c r="L153" s="134"/>
      <c r="M153" s="135"/>
      <c r="N153" s="171"/>
      <c r="O153" s="171"/>
    </row>
    <row r="154" spans="1:15" s="56" customFormat="1" ht="14.25" customHeight="1" x14ac:dyDescent="0.3">
      <c r="A154" s="202"/>
      <c r="B154" s="203"/>
      <c r="C154" s="204"/>
      <c r="D154" s="204"/>
      <c r="E154" s="205"/>
      <c r="F154" s="206"/>
      <c r="G154" s="204"/>
      <c r="H154" s="204"/>
      <c r="I154" s="204"/>
      <c r="J154" s="204"/>
      <c r="K154" s="204"/>
      <c r="L154" s="134"/>
      <c r="M154" s="135"/>
      <c r="N154" s="171"/>
      <c r="O154" s="171"/>
    </row>
    <row r="155" spans="1:15" s="56" customFormat="1" ht="14.25" customHeight="1" x14ac:dyDescent="0.3">
      <c r="A155" s="202"/>
      <c r="B155" s="203"/>
      <c r="C155" s="204"/>
      <c r="D155" s="204"/>
      <c r="E155" s="205"/>
      <c r="F155" s="206"/>
      <c r="G155" s="204"/>
      <c r="H155" s="204"/>
      <c r="I155" s="204"/>
      <c r="J155" s="204"/>
      <c r="K155" s="204"/>
      <c r="L155" s="134"/>
      <c r="M155" s="135"/>
      <c r="N155" s="171"/>
      <c r="O155" s="171"/>
    </row>
    <row r="156" spans="1:15" s="56" customFormat="1" ht="14.25" customHeight="1" x14ac:dyDescent="0.3">
      <c r="A156" s="202"/>
      <c r="B156" s="203"/>
      <c r="C156" s="204"/>
      <c r="D156" s="204"/>
      <c r="E156" s="205"/>
      <c r="F156" s="206"/>
      <c r="G156" s="204"/>
      <c r="H156" s="204"/>
      <c r="I156" s="204"/>
      <c r="J156" s="204"/>
      <c r="K156" s="204"/>
      <c r="L156" s="134"/>
      <c r="M156" s="135"/>
      <c r="N156" s="171"/>
      <c r="O156" s="171"/>
    </row>
    <row r="157" spans="1:15" s="56" customFormat="1" ht="14.25" customHeight="1" x14ac:dyDescent="0.3">
      <c r="A157" s="202"/>
      <c r="B157" s="203"/>
      <c r="C157" s="204"/>
      <c r="D157" s="204"/>
      <c r="E157" s="205"/>
      <c r="F157" s="206"/>
      <c r="G157" s="204"/>
      <c r="H157" s="204"/>
      <c r="I157" s="204"/>
      <c r="J157" s="204"/>
      <c r="K157" s="204"/>
      <c r="L157" s="134"/>
      <c r="M157" s="135"/>
      <c r="N157" s="171"/>
      <c r="O157" s="171"/>
    </row>
    <row r="158" spans="1:15" s="56" customFormat="1" ht="14.25" customHeight="1" x14ac:dyDescent="0.3">
      <c r="A158" s="202"/>
      <c r="B158" s="203"/>
      <c r="C158" s="204"/>
      <c r="D158" s="204"/>
      <c r="E158" s="205"/>
      <c r="F158" s="206"/>
      <c r="G158" s="204"/>
      <c r="H158" s="204"/>
      <c r="I158" s="204"/>
      <c r="J158" s="204"/>
      <c r="K158" s="204"/>
      <c r="L158" s="134"/>
      <c r="M158" s="135"/>
      <c r="N158" s="171"/>
      <c r="O158" s="171"/>
    </row>
    <row r="159" spans="1:15" s="56" customFormat="1" ht="14.25" customHeight="1" x14ac:dyDescent="0.3">
      <c r="A159" s="202"/>
      <c r="B159" s="203"/>
      <c r="C159" s="204"/>
      <c r="D159" s="204"/>
      <c r="E159" s="205"/>
      <c r="F159" s="206"/>
      <c r="G159" s="204"/>
      <c r="H159" s="204"/>
      <c r="I159" s="204"/>
      <c r="J159" s="204"/>
      <c r="K159" s="204"/>
      <c r="L159" s="134"/>
      <c r="M159" s="135"/>
      <c r="N159" s="171"/>
      <c r="O159" s="171"/>
    </row>
    <row r="160" spans="1:15" s="56" customFormat="1" ht="14.25" customHeight="1" x14ac:dyDescent="0.3">
      <c r="A160" s="202"/>
      <c r="B160" s="203"/>
      <c r="C160" s="204"/>
      <c r="D160" s="204"/>
      <c r="E160" s="205"/>
      <c r="F160" s="206"/>
      <c r="G160" s="204"/>
      <c r="H160" s="204"/>
      <c r="I160" s="204"/>
      <c r="J160" s="204"/>
      <c r="K160" s="204"/>
      <c r="L160" s="134"/>
      <c r="M160" s="135"/>
      <c r="N160" s="171"/>
      <c r="O160" s="171"/>
    </row>
    <row r="161" spans="1:15" s="56" customFormat="1" ht="14.25" customHeight="1" x14ac:dyDescent="0.3">
      <c r="A161" s="202"/>
      <c r="B161" s="203"/>
      <c r="C161" s="204"/>
      <c r="D161" s="204"/>
      <c r="E161" s="205"/>
      <c r="F161" s="206"/>
      <c r="G161" s="204"/>
      <c r="H161" s="204"/>
      <c r="I161" s="204"/>
      <c r="J161" s="204"/>
      <c r="K161" s="204"/>
      <c r="L161" s="134"/>
      <c r="M161" s="135"/>
      <c r="N161" s="171"/>
      <c r="O161" s="171"/>
    </row>
    <row r="162" spans="1:15" s="56" customFormat="1" ht="14.25" customHeight="1" x14ac:dyDescent="0.3">
      <c r="A162" s="202"/>
      <c r="B162" s="203"/>
      <c r="C162" s="204"/>
      <c r="D162" s="204"/>
      <c r="E162" s="205"/>
      <c r="F162" s="206"/>
      <c r="G162" s="204"/>
      <c r="H162" s="204"/>
      <c r="I162" s="204"/>
      <c r="J162" s="204"/>
      <c r="K162" s="204"/>
      <c r="L162" s="134"/>
      <c r="M162" s="135"/>
      <c r="N162" s="171"/>
      <c r="O162" s="171"/>
    </row>
    <row r="163" spans="1:15" s="56" customFormat="1" ht="14.25" customHeight="1" x14ac:dyDescent="0.3">
      <c r="A163" s="202"/>
      <c r="B163" s="203"/>
      <c r="C163" s="204"/>
      <c r="D163" s="204"/>
      <c r="E163" s="205"/>
      <c r="F163" s="206"/>
      <c r="G163" s="204"/>
      <c r="H163" s="204"/>
      <c r="I163" s="204"/>
      <c r="J163" s="204"/>
      <c r="K163" s="204"/>
      <c r="L163" s="134"/>
      <c r="M163" s="135"/>
      <c r="N163" s="171"/>
      <c r="O163" s="171"/>
    </row>
    <row r="164" spans="1:15" s="56" customFormat="1" ht="14.25" customHeight="1" x14ac:dyDescent="0.3">
      <c r="A164" s="202"/>
      <c r="B164" s="203"/>
      <c r="C164" s="204"/>
      <c r="D164" s="204"/>
      <c r="E164" s="205"/>
      <c r="F164" s="206"/>
      <c r="G164" s="204"/>
      <c r="H164" s="204"/>
      <c r="I164" s="204"/>
      <c r="J164" s="204"/>
      <c r="K164" s="204"/>
      <c r="L164" s="134"/>
      <c r="M164" s="135"/>
      <c r="N164" s="171"/>
      <c r="O164" s="171"/>
    </row>
    <row r="165" spans="1:15" s="56" customFormat="1" ht="14.25" customHeight="1" x14ac:dyDescent="0.3">
      <c r="A165" s="202"/>
      <c r="B165" s="203"/>
      <c r="C165" s="204"/>
      <c r="D165" s="204"/>
      <c r="E165" s="205"/>
      <c r="F165" s="206"/>
      <c r="G165" s="204"/>
      <c r="H165" s="204"/>
      <c r="I165" s="204"/>
      <c r="J165" s="204"/>
      <c r="K165" s="204"/>
      <c r="L165" s="134"/>
      <c r="M165" s="135"/>
      <c r="N165" s="171"/>
      <c r="O165" s="171"/>
    </row>
    <row r="166" spans="1:15" s="56" customFormat="1" ht="14.25" customHeight="1" x14ac:dyDescent="0.3">
      <c r="A166" s="202"/>
      <c r="B166" s="203"/>
      <c r="C166" s="204"/>
      <c r="D166" s="204"/>
      <c r="E166" s="205"/>
      <c r="F166" s="206"/>
      <c r="G166" s="204"/>
      <c r="H166" s="204"/>
      <c r="I166" s="204"/>
      <c r="J166" s="204"/>
      <c r="K166" s="204"/>
      <c r="L166" s="134"/>
      <c r="M166" s="135"/>
      <c r="N166" s="171"/>
      <c r="O166" s="171"/>
    </row>
    <row r="167" spans="1:15" s="56" customFormat="1" ht="14.25" customHeight="1" x14ac:dyDescent="0.3">
      <c r="A167" s="202"/>
      <c r="B167" s="203"/>
      <c r="C167" s="204"/>
      <c r="D167" s="204"/>
      <c r="E167" s="205"/>
      <c r="F167" s="206"/>
      <c r="G167" s="204"/>
      <c r="H167" s="204"/>
      <c r="I167" s="204"/>
      <c r="J167" s="204"/>
      <c r="K167" s="204"/>
      <c r="L167" s="134"/>
      <c r="M167" s="135"/>
      <c r="N167" s="171"/>
      <c r="O167" s="171"/>
    </row>
    <row r="168" spans="1:15" s="56" customFormat="1" ht="14.25" customHeight="1" x14ac:dyDescent="0.3">
      <c r="A168" s="202"/>
      <c r="B168" s="203"/>
      <c r="C168" s="204"/>
      <c r="D168" s="204"/>
      <c r="E168" s="205"/>
      <c r="F168" s="206"/>
      <c r="G168" s="204"/>
      <c r="H168" s="204"/>
      <c r="I168" s="204"/>
      <c r="J168" s="204"/>
      <c r="K168" s="204"/>
      <c r="L168" s="134"/>
      <c r="M168" s="135"/>
      <c r="N168" s="171"/>
      <c r="O168" s="171"/>
    </row>
    <row r="169" spans="1:15" s="56" customFormat="1" ht="14.25" customHeight="1" x14ac:dyDescent="0.3">
      <c r="A169" s="202"/>
      <c r="B169" s="203"/>
      <c r="C169" s="204"/>
      <c r="D169" s="204"/>
      <c r="E169" s="205"/>
      <c r="F169" s="206"/>
      <c r="G169" s="204"/>
      <c r="H169" s="204"/>
      <c r="I169" s="204"/>
      <c r="J169" s="204"/>
      <c r="K169" s="204"/>
      <c r="L169" s="134"/>
      <c r="M169" s="135"/>
      <c r="N169" s="171"/>
      <c r="O169" s="171"/>
    </row>
    <row r="170" spans="1:15" s="56" customFormat="1" ht="14.25" customHeight="1" x14ac:dyDescent="0.3">
      <c r="A170" s="202"/>
      <c r="B170" s="203"/>
      <c r="C170" s="204"/>
      <c r="D170" s="204"/>
      <c r="E170" s="205"/>
      <c r="F170" s="206"/>
      <c r="G170" s="204"/>
      <c r="H170" s="204"/>
      <c r="I170" s="204"/>
      <c r="J170" s="204"/>
      <c r="K170" s="204"/>
      <c r="L170" s="134"/>
      <c r="M170" s="135"/>
      <c r="N170" s="171"/>
      <c r="O170" s="171"/>
    </row>
    <row r="171" spans="1:15" s="56" customFormat="1" ht="14.25" customHeight="1" x14ac:dyDescent="0.3">
      <c r="A171" s="202"/>
      <c r="B171" s="203"/>
      <c r="C171" s="204"/>
      <c r="D171" s="204"/>
      <c r="E171" s="205"/>
      <c r="F171" s="206"/>
      <c r="G171" s="204"/>
      <c r="H171" s="204"/>
      <c r="I171" s="204"/>
      <c r="J171" s="204"/>
      <c r="K171" s="204"/>
      <c r="L171" s="134"/>
      <c r="M171" s="135"/>
      <c r="N171" s="171"/>
      <c r="O171" s="171"/>
    </row>
    <row r="172" spans="1:15" s="56" customFormat="1" ht="14.25" customHeight="1" x14ac:dyDescent="0.3">
      <c r="A172" s="202"/>
      <c r="B172" s="203"/>
      <c r="C172" s="204"/>
      <c r="D172" s="204"/>
      <c r="E172" s="205"/>
      <c r="F172" s="206"/>
      <c r="G172" s="204"/>
      <c r="H172" s="204"/>
      <c r="I172" s="204"/>
      <c r="J172" s="204"/>
      <c r="K172" s="204"/>
      <c r="L172" s="134"/>
      <c r="M172" s="135"/>
      <c r="N172" s="171"/>
      <c r="O172" s="171"/>
    </row>
    <row r="173" spans="1:15" s="56" customFormat="1" ht="14.25" customHeight="1" x14ac:dyDescent="0.3">
      <c r="A173" s="202"/>
      <c r="B173" s="203"/>
      <c r="C173" s="204"/>
      <c r="D173" s="204"/>
      <c r="E173" s="205"/>
      <c r="F173" s="206"/>
      <c r="G173" s="204"/>
      <c r="H173" s="204"/>
      <c r="I173" s="204"/>
      <c r="J173" s="204"/>
      <c r="K173" s="204"/>
      <c r="L173" s="134"/>
      <c r="M173" s="135"/>
      <c r="N173" s="171"/>
      <c r="O173" s="171"/>
    </row>
    <row r="174" spans="1:15" s="56" customFormat="1" ht="14.25" customHeight="1" x14ac:dyDescent="0.3">
      <c r="A174" s="202"/>
      <c r="B174" s="203"/>
      <c r="C174" s="204"/>
      <c r="D174" s="204"/>
      <c r="E174" s="205"/>
      <c r="F174" s="206"/>
      <c r="G174" s="204"/>
      <c r="H174" s="204"/>
      <c r="I174" s="204"/>
      <c r="J174" s="204"/>
      <c r="K174" s="204"/>
      <c r="L174" s="134"/>
      <c r="M174" s="135"/>
      <c r="N174" s="171"/>
      <c r="O174" s="171"/>
    </row>
    <row r="175" spans="1:15" s="56" customFormat="1" ht="14.25" customHeight="1" x14ac:dyDescent="0.3">
      <c r="A175" s="202"/>
      <c r="B175" s="203"/>
      <c r="C175" s="204"/>
      <c r="D175" s="204"/>
      <c r="E175" s="205"/>
      <c r="F175" s="206"/>
      <c r="G175" s="204"/>
      <c r="H175" s="204"/>
      <c r="I175" s="204"/>
      <c r="J175" s="204"/>
      <c r="K175" s="204"/>
      <c r="L175" s="134"/>
      <c r="M175" s="135"/>
      <c r="N175" s="171"/>
      <c r="O175" s="171"/>
    </row>
    <row r="176" spans="1:15" s="56" customFormat="1" ht="14.25" customHeight="1" x14ac:dyDescent="0.3">
      <c r="A176" s="202"/>
      <c r="B176" s="203"/>
      <c r="C176" s="204"/>
      <c r="D176" s="204"/>
      <c r="E176" s="205"/>
      <c r="F176" s="206"/>
      <c r="G176" s="204"/>
      <c r="H176" s="204"/>
      <c r="I176" s="204"/>
      <c r="J176" s="204"/>
      <c r="K176" s="204"/>
      <c r="L176" s="134"/>
      <c r="M176" s="135"/>
      <c r="N176" s="171"/>
      <c r="O176" s="171"/>
    </row>
    <row r="177" spans="1:15" s="56" customFormat="1" ht="14.25" customHeight="1" x14ac:dyDescent="0.3">
      <c r="A177" s="202"/>
      <c r="B177" s="203"/>
      <c r="C177" s="204"/>
      <c r="D177" s="204"/>
      <c r="E177" s="205"/>
      <c r="F177" s="206"/>
      <c r="G177" s="204"/>
      <c r="H177" s="204"/>
      <c r="I177" s="204"/>
      <c r="J177" s="204"/>
      <c r="K177" s="204"/>
      <c r="L177" s="134"/>
      <c r="M177" s="135"/>
      <c r="N177" s="171"/>
      <c r="O177" s="171"/>
    </row>
    <row r="178" spans="1:15" s="56" customFormat="1" ht="14.25" customHeight="1" x14ac:dyDescent="0.3">
      <c r="A178" s="202"/>
      <c r="B178" s="203"/>
      <c r="C178" s="204"/>
      <c r="D178" s="204"/>
      <c r="E178" s="205"/>
      <c r="F178" s="206"/>
      <c r="G178" s="204"/>
      <c r="H178" s="204"/>
      <c r="I178" s="204"/>
      <c r="J178" s="204"/>
      <c r="K178" s="204"/>
      <c r="L178" s="134"/>
      <c r="M178" s="135"/>
      <c r="N178" s="171"/>
      <c r="O178" s="171"/>
    </row>
    <row r="179" spans="1:15" s="56" customFormat="1" ht="14.25" customHeight="1" x14ac:dyDescent="0.3">
      <c r="A179" s="202"/>
      <c r="B179" s="203"/>
      <c r="C179" s="204"/>
      <c r="D179" s="204"/>
      <c r="E179" s="205"/>
      <c r="F179" s="206"/>
      <c r="G179" s="204"/>
      <c r="H179" s="204"/>
      <c r="I179" s="204"/>
      <c r="J179" s="204"/>
      <c r="K179" s="204"/>
      <c r="L179" s="134"/>
      <c r="M179" s="135"/>
      <c r="N179" s="171"/>
      <c r="O179" s="171"/>
    </row>
    <row r="180" spans="1:15" s="56" customFormat="1" ht="14.25" customHeight="1" x14ac:dyDescent="0.3">
      <c r="A180" s="202"/>
      <c r="B180" s="203"/>
      <c r="C180" s="204"/>
      <c r="D180" s="204"/>
      <c r="E180" s="205"/>
      <c r="F180" s="206"/>
      <c r="G180" s="204"/>
      <c r="H180" s="204"/>
      <c r="I180" s="204"/>
      <c r="J180" s="204"/>
      <c r="K180" s="204"/>
      <c r="L180" s="134"/>
      <c r="M180" s="135"/>
      <c r="N180" s="171"/>
      <c r="O180" s="171"/>
    </row>
    <row r="181" spans="1:15" s="56" customFormat="1" ht="14.25" customHeight="1" x14ac:dyDescent="0.3">
      <c r="A181" s="202"/>
      <c r="B181" s="203"/>
      <c r="C181" s="204"/>
      <c r="D181" s="204"/>
      <c r="E181" s="205"/>
      <c r="F181" s="206"/>
      <c r="G181" s="204"/>
      <c r="H181" s="204"/>
      <c r="I181" s="204"/>
      <c r="J181" s="204"/>
      <c r="K181" s="204"/>
      <c r="L181" s="134"/>
      <c r="M181" s="135"/>
      <c r="N181" s="171"/>
      <c r="O181" s="171"/>
    </row>
    <row r="182" spans="1:15" s="56" customFormat="1" ht="14.25" customHeight="1" x14ac:dyDescent="0.3">
      <c r="A182" s="202"/>
      <c r="B182" s="203"/>
      <c r="C182" s="204"/>
      <c r="D182" s="204"/>
      <c r="E182" s="205"/>
      <c r="F182" s="206"/>
      <c r="G182" s="204"/>
      <c r="H182" s="204"/>
      <c r="I182" s="204"/>
      <c r="J182" s="204"/>
      <c r="K182" s="204"/>
      <c r="L182" s="134"/>
      <c r="M182" s="135"/>
      <c r="N182" s="171"/>
      <c r="O182" s="171"/>
    </row>
    <row r="183" spans="1:15" s="56" customFormat="1" ht="14.25" customHeight="1" x14ac:dyDescent="0.3">
      <c r="A183" s="202"/>
      <c r="B183" s="203"/>
      <c r="C183" s="204"/>
      <c r="D183" s="204"/>
      <c r="E183" s="205"/>
      <c r="F183" s="206"/>
      <c r="G183" s="204"/>
      <c r="H183" s="204"/>
      <c r="I183" s="204"/>
      <c r="J183" s="204"/>
      <c r="K183" s="204"/>
      <c r="L183" s="134"/>
      <c r="M183" s="135"/>
      <c r="N183" s="171"/>
      <c r="O183" s="171"/>
    </row>
    <row r="184" spans="1:15" s="56" customFormat="1" ht="14.25" customHeight="1" x14ac:dyDescent="0.3">
      <c r="A184" s="202"/>
      <c r="B184" s="203"/>
      <c r="C184" s="204"/>
      <c r="D184" s="204"/>
      <c r="E184" s="205"/>
      <c r="F184" s="206"/>
      <c r="G184" s="204"/>
      <c r="H184" s="204"/>
      <c r="I184" s="204"/>
      <c r="J184" s="204"/>
      <c r="K184" s="204"/>
      <c r="L184" s="134"/>
      <c r="M184" s="135"/>
      <c r="N184" s="171"/>
      <c r="O184" s="171"/>
    </row>
    <row r="185" spans="1:15" s="56" customFormat="1" ht="14.25" customHeight="1" x14ac:dyDescent="0.3">
      <c r="A185" s="202"/>
      <c r="B185" s="203"/>
      <c r="C185" s="204"/>
      <c r="D185" s="204"/>
      <c r="E185" s="205"/>
      <c r="F185" s="206"/>
      <c r="G185" s="204"/>
      <c r="H185" s="204"/>
      <c r="I185" s="204"/>
      <c r="J185" s="204"/>
      <c r="K185" s="204"/>
      <c r="L185" s="134"/>
      <c r="M185" s="135"/>
      <c r="N185" s="171"/>
      <c r="O185" s="171"/>
    </row>
    <row r="186" spans="1:15" s="56" customFormat="1" ht="14.25" customHeight="1" x14ac:dyDescent="0.3">
      <c r="A186" s="202"/>
      <c r="B186" s="203"/>
      <c r="C186" s="204"/>
      <c r="D186" s="204"/>
      <c r="E186" s="205"/>
      <c r="F186" s="206"/>
      <c r="G186" s="204"/>
      <c r="H186" s="204"/>
      <c r="I186" s="204"/>
      <c r="J186" s="204"/>
      <c r="K186" s="204"/>
      <c r="L186" s="134"/>
      <c r="M186" s="135"/>
      <c r="N186" s="171"/>
      <c r="O186" s="171"/>
    </row>
    <row r="187" spans="1:15" s="56" customFormat="1" ht="14.25" customHeight="1" x14ac:dyDescent="0.3">
      <c r="A187" s="202"/>
      <c r="B187" s="203"/>
      <c r="C187" s="204"/>
      <c r="D187" s="204"/>
      <c r="E187" s="205"/>
      <c r="F187" s="206"/>
      <c r="G187" s="204"/>
      <c r="H187" s="204"/>
      <c r="I187" s="204"/>
      <c r="J187" s="204"/>
      <c r="K187" s="204"/>
      <c r="L187" s="134"/>
      <c r="M187" s="135"/>
      <c r="N187" s="171"/>
      <c r="O187" s="171"/>
    </row>
    <row r="188" spans="1:15" s="56" customFormat="1" ht="14.25" customHeight="1" x14ac:dyDescent="0.3">
      <c r="A188" s="202"/>
      <c r="B188" s="203"/>
      <c r="C188" s="204"/>
      <c r="D188" s="204"/>
      <c r="E188" s="205"/>
      <c r="F188" s="206"/>
      <c r="G188" s="204"/>
      <c r="H188" s="204"/>
      <c r="I188" s="204"/>
      <c r="J188" s="204"/>
      <c r="K188" s="204"/>
      <c r="L188" s="134"/>
      <c r="M188" s="135"/>
      <c r="N188" s="171"/>
      <c r="O188" s="171"/>
    </row>
    <row r="189" spans="1:15" s="56" customFormat="1" ht="14.25" customHeight="1" x14ac:dyDescent="0.3">
      <c r="A189" s="202"/>
      <c r="B189" s="203"/>
      <c r="C189" s="204"/>
      <c r="D189" s="204"/>
      <c r="E189" s="205"/>
      <c r="F189" s="206"/>
      <c r="G189" s="204"/>
      <c r="H189" s="204"/>
      <c r="I189" s="204"/>
      <c r="J189" s="204"/>
      <c r="K189" s="204"/>
      <c r="L189" s="134"/>
      <c r="M189" s="135"/>
      <c r="N189" s="171"/>
      <c r="O189" s="171"/>
    </row>
    <row r="190" spans="1:15" s="56" customFormat="1" ht="14.25" customHeight="1" x14ac:dyDescent="0.3">
      <c r="A190" s="202"/>
      <c r="B190" s="203"/>
      <c r="C190" s="204"/>
      <c r="D190" s="204"/>
      <c r="E190" s="205"/>
      <c r="F190" s="206"/>
      <c r="G190" s="204"/>
      <c r="H190" s="204"/>
      <c r="I190" s="204"/>
      <c r="J190" s="204"/>
      <c r="K190" s="204"/>
      <c r="L190" s="134"/>
      <c r="M190" s="135"/>
      <c r="N190" s="171"/>
      <c r="O190" s="171"/>
    </row>
    <row r="191" spans="1:15" s="56" customFormat="1" ht="14.25" customHeight="1" x14ac:dyDescent="0.3">
      <c r="A191" s="202"/>
      <c r="B191" s="203"/>
      <c r="C191" s="204"/>
      <c r="D191" s="204"/>
      <c r="E191" s="205"/>
      <c r="F191" s="206"/>
      <c r="G191" s="204"/>
      <c r="H191" s="204"/>
      <c r="I191" s="204"/>
      <c r="J191" s="204"/>
      <c r="K191" s="204"/>
      <c r="L191" s="134"/>
      <c r="M191" s="135"/>
      <c r="N191" s="171"/>
      <c r="O191" s="171"/>
    </row>
    <row r="192" spans="1:15" s="56" customFormat="1" ht="14.25" customHeight="1" x14ac:dyDescent="0.3">
      <c r="A192" s="202"/>
      <c r="B192" s="203"/>
      <c r="C192" s="204"/>
      <c r="D192" s="204"/>
      <c r="E192" s="205"/>
      <c r="F192" s="206"/>
      <c r="G192" s="204"/>
      <c r="H192" s="204"/>
      <c r="I192" s="204"/>
      <c r="J192" s="204"/>
      <c r="K192" s="204"/>
      <c r="L192" s="134"/>
      <c r="M192" s="135"/>
      <c r="N192" s="171"/>
      <c r="O192" s="171"/>
    </row>
    <row r="193" spans="1:15" s="56" customFormat="1" ht="14.25" customHeight="1" x14ac:dyDescent="0.3">
      <c r="A193" s="202"/>
      <c r="B193" s="203"/>
      <c r="C193" s="204"/>
      <c r="D193" s="204"/>
      <c r="E193" s="205"/>
      <c r="F193" s="206"/>
      <c r="G193" s="204"/>
      <c r="H193" s="204"/>
      <c r="I193" s="204"/>
      <c r="J193" s="204"/>
      <c r="K193" s="204"/>
      <c r="L193" s="134"/>
      <c r="M193" s="135"/>
      <c r="N193" s="171"/>
      <c r="O193" s="171"/>
    </row>
    <row r="194" spans="1:15" s="56" customFormat="1" ht="14.25" customHeight="1" x14ac:dyDescent="0.3">
      <c r="A194" s="202"/>
      <c r="B194" s="203"/>
      <c r="C194" s="204"/>
      <c r="D194" s="204"/>
      <c r="E194" s="205"/>
      <c r="F194" s="206"/>
      <c r="G194" s="204"/>
      <c r="H194" s="204"/>
      <c r="I194" s="204"/>
      <c r="J194" s="204"/>
      <c r="K194" s="204"/>
      <c r="L194" s="134"/>
      <c r="M194" s="135"/>
      <c r="N194" s="171"/>
      <c r="O194" s="171"/>
    </row>
    <row r="195" spans="1:15" s="56" customFormat="1" ht="14.25" customHeight="1" x14ac:dyDescent="0.3">
      <c r="A195" s="202"/>
      <c r="B195" s="203"/>
      <c r="C195" s="204"/>
      <c r="D195" s="204"/>
      <c r="E195" s="205"/>
      <c r="F195" s="206"/>
      <c r="G195" s="204"/>
      <c r="H195" s="204"/>
      <c r="I195" s="204"/>
      <c r="J195" s="204"/>
      <c r="K195" s="204"/>
      <c r="L195" s="134"/>
      <c r="M195" s="135"/>
      <c r="N195" s="171"/>
      <c r="O195" s="171"/>
    </row>
    <row r="196" spans="1:15" s="56" customFormat="1" ht="14.25" customHeight="1" x14ac:dyDescent="0.3">
      <c r="A196" s="202"/>
      <c r="B196" s="203"/>
      <c r="C196" s="204"/>
      <c r="D196" s="204"/>
      <c r="E196" s="205"/>
      <c r="F196" s="206"/>
      <c r="G196" s="204"/>
      <c r="H196" s="204"/>
      <c r="I196" s="204"/>
      <c r="J196" s="204"/>
      <c r="K196" s="204"/>
      <c r="L196" s="134"/>
      <c r="M196" s="135"/>
      <c r="N196" s="171"/>
      <c r="O196" s="171"/>
    </row>
    <row r="197" spans="1:15" s="56" customFormat="1" ht="14.25" customHeight="1" x14ac:dyDescent="0.3">
      <c r="A197" s="202"/>
      <c r="B197" s="203"/>
      <c r="C197" s="204"/>
      <c r="D197" s="204"/>
      <c r="E197" s="205"/>
      <c r="F197" s="206"/>
      <c r="G197" s="204"/>
      <c r="H197" s="204"/>
      <c r="I197" s="204"/>
      <c r="J197" s="204"/>
      <c r="K197" s="204"/>
      <c r="L197" s="134"/>
      <c r="M197" s="135"/>
      <c r="N197" s="171"/>
      <c r="O197" s="171"/>
    </row>
    <row r="198" spans="1:15" s="56" customFormat="1" ht="14.25" customHeight="1" x14ac:dyDescent="0.3">
      <c r="A198" s="202"/>
      <c r="B198" s="203"/>
      <c r="C198" s="204"/>
      <c r="D198" s="204"/>
      <c r="E198" s="205"/>
      <c r="F198" s="206"/>
      <c r="G198" s="204"/>
      <c r="H198" s="204"/>
      <c r="I198" s="204"/>
      <c r="J198" s="204"/>
      <c r="K198" s="204"/>
      <c r="L198" s="134"/>
      <c r="M198" s="135"/>
      <c r="N198" s="171"/>
      <c r="O198" s="171"/>
    </row>
    <row r="199" spans="1:15" s="56" customFormat="1" ht="14.25" customHeight="1" x14ac:dyDescent="0.3">
      <c r="A199" s="202"/>
      <c r="B199" s="203"/>
      <c r="C199" s="204"/>
      <c r="D199" s="204"/>
      <c r="E199" s="205"/>
      <c r="F199" s="206"/>
      <c r="G199" s="204"/>
      <c r="H199" s="204"/>
      <c r="I199" s="204"/>
      <c r="J199" s="204"/>
      <c r="K199" s="204"/>
      <c r="L199" s="134"/>
      <c r="M199" s="135"/>
      <c r="N199" s="171"/>
      <c r="O199" s="171"/>
    </row>
    <row r="200" spans="1:15" s="56" customFormat="1" ht="14.25" customHeight="1" x14ac:dyDescent="0.3">
      <c r="A200" s="202"/>
      <c r="B200" s="203"/>
      <c r="C200" s="204"/>
      <c r="D200" s="204"/>
      <c r="E200" s="205"/>
      <c r="F200" s="206"/>
      <c r="G200" s="204"/>
      <c r="H200" s="204"/>
      <c r="I200" s="204"/>
      <c r="J200" s="204"/>
      <c r="K200" s="204"/>
      <c r="L200" s="134"/>
      <c r="M200" s="135"/>
      <c r="N200" s="171"/>
      <c r="O200" s="171"/>
    </row>
    <row r="201" spans="1:15" s="56" customFormat="1" ht="14.25" customHeight="1" x14ac:dyDescent="0.3">
      <c r="A201" s="202"/>
      <c r="B201" s="203"/>
      <c r="C201" s="204"/>
      <c r="D201" s="204"/>
      <c r="E201" s="205"/>
      <c r="F201" s="206"/>
      <c r="G201" s="204"/>
      <c r="H201" s="204"/>
      <c r="I201" s="204"/>
      <c r="J201" s="204"/>
      <c r="K201" s="204"/>
      <c r="L201" s="134"/>
      <c r="M201" s="135"/>
      <c r="N201" s="171"/>
      <c r="O201" s="171"/>
    </row>
    <row r="202" spans="1:15" s="56" customFormat="1" ht="14.25" customHeight="1" x14ac:dyDescent="0.3">
      <c r="A202" s="202"/>
      <c r="B202" s="203"/>
      <c r="C202" s="204"/>
      <c r="D202" s="204"/>
      <c r="E202" s="205"/>
      <c r="F202" s="206"/>
      <c r="G202" s="204"/>
      <c r="H202" s="204"/>
      <c r="I202" s="204"/>
      <c r="J202" s="204"/>
      <c r="K202" s="204"/>
      <c r="L202" s="134"/>
      <c r="M202" s="135"/>
      <c r="N202" s="171"/>
      <c r="O202" s="171"/>
    </row>
    <row r="203" spans="1:15" s="56" customFormat="1" ht="14.25" customHeight="1" x14ac:dyDescent="0.3">
      <c r="A203" s="202"/>
      <c r="B203" s="203"/>
      <c r="C203" s="204"/>
      <c r="D203" s="204"/>
      <c r="E203" s="205"/>
      <c r="F203" s="206"/>
      <c r="G203" s="204"/>
      <c r="H203" s="204"/>
      <c r="I203" s="204"/>
      <c r="J203" s="204"/>
      <c r="K203" s="204"/>
      <c r="L203" s="134"/>
      <c r="M203" s="135"/>
      <c r="N203" s="171"/>
      <c r="O203" s="171"/>
    </row>
    <row r="204" spans="1:15" s="56" customFormat="1" ht="14.25" customHeight="1" x14ac:dyDescent="0.3">
      <c r="A204" s="202"/>
      <c r="B204" s="203"/>
      <c r="C204" s="204"/>
      <c r="D204" s="204"/>
      <c r="E204" s="205"/>
      <c r="F204" s="206"/>
      <c r="G204" s="204"/>
      <c r="H204" s="204"/>
      <c r="I204" s="204"/>
      <c r="J204" s="204"/>
      <c r="K204" s="204"/>
      <c r="L204" s="134"/>
      <c r="M204" s="135"/>
      <c r="N204" s="171"/>
      <c r="O204" s="171"/>
    </row>
    <row r="205" spans="1:15" s="56" customFormat="1" ht="14.25" customHeight="1" x14ac:dyDescent="0.3">
      <c r="A205" s="202"/>
      <c r="B205" s="203"/>
      <c r="C205" s="204"/>
      <c r="D205" s="204"/>
      <c r="E205" s="205"/>
      <c r="F205" s="206"/>
      <c r="G205" s="204"/>
      <c r="H205" s="204"/>
      <c r="I205" s="204"/>
      <c r="J205" s="204"/>
      <c r="K205" s="204"/>
      <c r="L205" s="134"/>
      <c r="M205" s="135"/>
      <c r="N205" s="171"/>
      <c r="O205" s="171"/>
    </row>
    <row r="206" spans="1:15" s="56" customFormat="1" ht="14.25" customHeight="1" x14ac:dyDescent="0.3">
      <c r="A206" s="202"/>
      <c r="B206" s="203"/>
      <c r="C206" s="204"/>
      <c r="D206" s="204"/>
      <c r="E206" s="205"/>
      <c r="F206" s="206"/>
      <c r="G206" s="204"/>
      <c r="H206" s="204"/>
      <c r="I206" s="204"/>
      <c r="J206" s="204"/>
      <c r="K206" s="204"/>
      <c r="L206" s="134"/>
      <c r="M206" s="135"/>
      <c r="N206" s="171"/>
      <c r="O206" s="171"/>
    </row>
    <row r="207" spans="1:15" s="56" customFormat="1" ht="14.25" customHeight="1" x14ac:dyDescent="0.3">
      <c r="A207" s="202"/>
      <c r="B207" s="203"/>
      <c r="C207" s="204"/>
      <c r="D207" s="204"/>
      <c r="E207" s="205"/>
      <c r="F207" s="206"/>
      <c r="G207" s="204"/>
      <c r="H207" s="204"/>
      <c r="I207" s="204"/>
      <c r="J207" s="204"/>
      <c r="K207" s="204"/>
      <c r="L207" s="134"/>
      <c r="M207" s="135"/>
      <c r="N207" s="171"/>
      <c r="O207" s="171"/>
    </row>
    <row r="208" spans="1:15" s="56" customFormat="1" ht="14.25" customHeight="1" x14ac:dyDescent="0.3">
      <c r="A208" s="202"/>
      <c r="B208" s="203"/>
      <c r="C208" s="204"/>
      <c r="D208" s="204"/>
      <c r="E208" s="205"/>
      <c r="F208" s="206"/>
      <c r="G208" s="204"/>
      <c r="H208" s="204"/>
      <c r="I208" s="204"/>
      <c r="J208" s="204"/>
      <c r="K208" s="204"/>
      <c r="L208" s="134"/>
      <c r="M208" s="135"/>
      <c r="N208" s="171"/>
      <c r="O208" s="171"/>
    </row>
    <row r="209" spans="1:15" s="56" customFormat="1" ht="14.25" customHeight="1" x14ac:dyDescent="0.3">
      <c r="A209" s="202"/>
      <c r="B209" s="203"/>
      <c r="C209" s="204"/>
      <c r="D209" s="204"/>
      <c r="E209" s="205"/>
      <c r="F209" s="206"/>
      <c r="G209" s="204"/>
      <c r="H209" s="204"/>
      <c r="I209" s="204"/>
      <c r="J209" s="204"/>
      <c r="K209" s="204"/>
      <c r="L209" s="134"/>
      <c r="M209" s="135"/>
      <c r="N209" s="171"/>
      <c r="O209" s="171"/>
    </row>
    <row r="210" spans="1:15" s="56" customFormat="1" ht="14.25" customHeight="1" x14ac:dyDescent="0.3">
      <c r="A210" s="202"/>
      <c r="B210" s="203"/>
      <c r="C210" s="204"/>
      <c r="D210" s="204"/>
      <c r="E210" s="205"/>
      <c r="F210" s="206"/>
      <c r="G210" s="204"/>
      <c r="H210" s="204"/>
      <c r="I210" s="204"/>
      <c r="J210" s="204"/>
      <c r="K210" s="204"/>
      <c r="L210" s="134"/>
      <c r="M210" s="135"/>
      <c r="N210" s="171"/>
      <c r="O210" s="171"/>
    </row>
    <row r="211" spans="1:15" s="56" customFormat="1" ht="14.25" customHeight="1" x14ac:dyDescent="0.3">
      <c r="A211" s="202"/>
      <c r="B211" s="203"/>
      <c r="C211" s="204"/>
      <c r="D211" s="204"/>
      <c r="E211" s="205"/>
      <c r="F211" s="206"/>
      <c r="G211" s="204"/>
      <c r="H211" s="204"/>
      <c r="I211" s="204"/>
      <c r="J211" s="204"/>
      <c r="K211" s="204"/>
      <c r="L211" s="134"/>
      <c r="M211" s="135"/>
      <c r="N211" s="171"/>
      <c r="O211" s="171"/>
    </row>
    <row r="212" spans="1:15" s="56" customFormat="1" ht="14.25" customHeight="1" x14ac:dyDescent="0.3">
      <c r="A212" s="202"/>
      <c r="B212" s="203"/>
      <c r="C212" s="204"/>
      <c r="D212" s="204"/>
      <c r="E212" s="205"/>
      <c r="F212" s="206"/>
      <c r="G212" s="204"/>
      <c r="H212" s="204"/>
      <c r="I212" s="204"/>
      <c r="J212" s="204"/>
      <c r="K212" s="204"/>
      <c r="L212" s="134"/>
      <c r="M212" s="135"/>
      <c r="N212" s="171"/>
      <c r="O212" s="171"/>
    </row>
    <row r="213" spans="1:15" s="56" customFormat="1" ht="14.25" customHeight="1" x14ac:dyDescent="0.3">
      <c r="A213" s="202"/>
      <c r="B213" s="203"/>
      <c r="C213" s="204"/>
      <c r="D213" s="204"/>
      <c r="E213" s="205"/>
      <c r="F213" s="206"/>
      <c r="G213" s="204"/>
      <c r="H213" s="204"/>
      <c r="I213" s="204"/>
      <c r="J213" s="204"/>
      <c r="K213" s="204"/>
      <c r="L213" s="134"/>
      <c r="M213" s="135"/>
      <c r="N213" s="171"/>
      <c r="O213" s="171"/>
    </row>
    <row r="214" spans="1:15" s="56" customFormat="1" ht="14.25" customHeight="1" x14ac:dyDescent="0.3">
      <c r="A214" s="202"/>
      <c r="B214" s="203"/>
      <c r="C214" s="204"/>
      <c r="D214" s="204"/>
      <c r="E214" s="205"/>
      <c r="F214" s="206"/>
      <c r="G214" s="204"/>
      <c r="H214" s="204"/>
      <c r="I214" s="204"/>
      <c r="J214" s="204"/>
      <c r="K214" s="204"/>
      <c r="L214" s="134"/>
      <c r="M214" s="135"/>
      <c r="N214" s="171"/>
      <c r="O214" s="171"/>
    </row>
    <row r="215" spans="1:15" s="56" customFormat="1" ht="14.25" customHeight="1" x14ac:dyDescent="0.3">
      <c r="A215" s="202"/>
      <c r="B215" s="203"/>
      <c r="C215" s="204"/>
      <c r="D215" s="204"/>
      <c r="E215" s="205"/>
      <c r="F215" s="206"/>
      <c r="G215" s="204"/>
      <c r="H215" s="204"/>
      <c r="I215" s="204"/>
      <c r="J215" s="204"/>
      <c r="K215" s="204"/>
      <c r="L215" s="134"/>
      <c r="M215" s="135"/>
      <c r="N215" s="171"/>
      <c r="O215" s="171"/>
    </row>
    <row r="216" spans="1:15" s="56" customFormat="1" ht="14.25" customHeight="1" x14ac:dyDescent="0.3">
      <c r="A216" s="202"/>
      <c r="B216" s="203"/>
      <c r="C216" s="204"/>
      <c r="D216" s="204"/>
      <c r="E216" s="205"/>
      <c r="F216" s="206"/>
      <c r="G216" s="204"/>
      <c r="H216" s="204"/>
      <c r="I216" s="204"/>
      <c r="J216" s="204"/>
      <c r="K216" s="204"/>
      <c r="L216" s="134"/>
      <c r="M216" s="135"/>
      <c r="N216" s="171"/>
      <c r="O216" s="171"/>
    </row>
    <row r="217" spans="1:15" s="56" customFormat="1" ht="14.25" customHeight="1" x14ac:dyDescent="0.3">
      <c r="A217" s="202"/>
      <c r="B217" s="203"/>
      <c r="C217" s="204"/>
      <c r="D217" s="204"/>
      <c r="E217" s="205"/>
      <c r="F217" s="206"/>
      <c r="G217" s="204"/>
      <c r="H217" s="204"/>
      <c r="I217" s="204"/>
      <c r="J217" s="204"/>
      <c r="K217" s="204"/>
      <c r="L217" s="134"/>
      <c r="M217" s="135"/>
      <c r="N217" s="171"/>
      <c r="O217" s="171"/>
    </row>
    <row r="218" spans="1:15" s="56" customFormat="1" ht="14.25" customHeight="1" x14ac:dyDescent="0.3">
      <c r="A218" s="202"/>
      <c r="B218" s="203"/>
      <c r="C218" s="204"/>
      <c r="D218" s="204"/>
      <c r="E218" s="205"/>
      <c r="F218" s="206"/>
      <c r="G218" s="204"/>
      <c r="H218" s="204"/>
      <c r="I218" s="204"/>
      <c r="J218" s="204"/>
      <c r="K218" s="204"/>
      <c r="L218" s="134"/>
      <c r="M218" s="135"/>
      <c r="N218" s="171"/>
      <c r="O218" s="171"/>
    </row>
    <row r="219" spans="1:15" s="56" customFormat="1" ht="14.25" customHeight="1" x14ac:dyDescent="0.3">
      <c r="A219" s="202"/>
      <c r="B219" s="203"/>
      <c r="C219" s="204"/>
      <c r="D219" s="204"/>
      <c r="E219" s="205"/>
      <c r="F219" s="206"/>
      <c r="G219" s="204"/>
      <c r="H219" s="204"/>
      <c r="I219" s="204"/>
      <c r="J219" s="204"/>
      <c r="K219" s="204"/>
      <c r="L219" s="134"/>
      <c r="M219" s="135"/>
      <c r="N219" s="171"/>
      <c r="O219" s="171"/>
    </row>
    <row r="220" spans="1:15" s="56" customFormat="1" ht="14.25" customHeight="1" x14ac:dyDescent="0.3">
      <c r="A220" s="202"/>
      <c r="B220" s="203"/>
      <c r="C220" s="204"/>
      <c r="D220" s="204"/>
      <c r="E220" s="205"/>
      <c r="F220" s="206"/>
      <c r="G220" s="204"/>
      <c r="H220" s="204"/>
      <c r="I220" s="204"/>
      <c r="J220" s="204"/>
      <c r="K220" s="204"/>
      <c r="L220" s="134"/>
      <c r="M220" s="135"/>
      <c r="N220" s="171"/>
      <c r="O220" s="171"/>
    </row>
    <row r="221" spans="1:15" s="56" customFormat="1" ht="14.25" customHeight="1" x14ac:dyDescent="0.3">
      <c r="A221" s="202"/>
      <c r="B221" s="203"/>
      <c r="C221" s="204"/>
      <c r="D221" s="204"/>
      <c r="E221" s="205"/>
      <c r="F221" s="206"/>
      <c r="G221" s="204"/>
      <c r="H221" s="204"/>
      <c r="I221" s="204"/>
      <c r="J221" s="204"/>
      <c r="K221" s="204"/>
      <c r="L221" s="134"/>
      <c r="M221" s="135"/>
      <c r="N221" s="171"/>
      <c r="O221" s="171"/>
    </row>
    <row r="222" spans="1:15" s="56" customFormat="1" ht="14.25" customHeight="1" x14ac:dyDescent="0.3">
      <c r="A222" s="202"/>
      <c r="B222" s="203"/>
      <c r="C222" s="204"/>
      <c r="D222" s="204"/>
      <c r="E222" s="205"/>
      <c r="F222" s="206"/>
      <c r="G222" s="204"/>
      <c r="H222" s="204"/>
      <c r="I222" s="204"/>
      <c r="J222" s="204"/>
      <c r="K222" s="204"/>
      <c r="L222" s="134"/>
      <c r="M222" s="135"/>
      <c r="N222" s="171"/>
      <c r="O222" s="171"/>
    </row>
    <row r="223" spans="1:15" s="56" customFormat="1" ht="14.25" customHeight="1" x14ac:dyDescent="0.3">
      <c r="A223" s="202"/>
      <c r="B223" s="203"/>
      <c r="C223" s="204"/>
      <c r="D223" s="204"/>
      <c r="E223" s="205"/>
      <c r="F223" s="206"/>
      <c r="G223" s="204"/>
      <c r="H223" s="204"/>
      <c r="I223" s="204"/>
      <c r="J223" s="204"/>
      <c r="K223" s="204"/>
      <c r="L223" s="134"/>
      <c r="M223" s="135"/>
      <c r="N223" s="171"/>
      <c r="O223" s="171"/>
    </row>
    <row r="224" spans="1:15" s="56" customFormat="1" ht="14.25" customHeight="1" x14ac:dyDescent="0.3">
      <c r="A224" s="202"/>
      <c r="B224" s="203"/>
      <c r="C224" s="204"/>
      <c r="D224" s="204"/>
      <c r="E224" s="205"/>
      <c r="F224" s="206"/>
      <c r="G224" s="204"/>
      <c r="H224" s="204"/>
      <c r="I224" s="204"/>
      <c r="J224" s="204"/>
      <c r="K224" s="204"/>
      <c r="L224" s="134"/>
      <c r="M224" s="135"/>
      <c r="N224" s="171"/>
      <c r="O224" s="171"/>
    </row>
    <row r="225" spans="1:15" s="56" customFormat="1" ht="14.25" customHeight="1" x14ac:dyDescent="0.3">
      <c r="A225" s="202"/>
      <c r="B225" s="203"/>
      <c r="C225" s="204"/>
      <c r="D225" s="204"/>
      <c r="E225" s="205"/>
      <c r="F225" s="206"/>
      <c r="G225" s="204"/>
      <c r="H225" s="204"/>
      <c r="I225" s="204"/>
      <c r="J225" s="204"/>
      <c r="K225" s="204"/>
      <c r="L225" s="134"/>
      <c r="M225" s="135"/>
      <c r="N225" s="171"/>
      <c r="O225" s="171"/>
    </row>
    <row r="226" spans="1:15" s="56" customFormat="1" ht="14.25" customHeight="1" x14ac:dyDescent="0.3">
      <c r="A226" s="202"/>
      <c r="B226" s="203"/>
      <c r="C226" s="204"/>
      <c r="D226" s="204"/>
      <c r="E226" s="205"/>
      <c r="F226" s="206"/>
      <c r="G226" s="204"/>
      <c r="H226" s="204"/>
      <c r="I226" s="204"/>
      <c r="J226" s="204"/>
      <c r="K226" s="204"/>
      <c r="L226" s="134"/>
      <c r="M226" s="135"/>
      <c r="N226" s="171"/>
      <c r="O226" s="171"/>
    </row>
    <row r="227" spans="1:15" s="56" customFormat="1" ht="14.25" customHeight="1" x14ac:dyDescent="0.3">
      <c r="A227" s="202"/>
      <c r="B227" s="203"/>
      <c r="C227" s="204"/>
      <c r="D227" s="204"/>
      <c r="E227" s="205"/>
      <c r="F227" s="206"/>
      <c r="G227" s="204"/>
      <c r="H227" s="204"/>
      <c r="I227" s="204"/>
      <c r="J227" s="204"/>
      <c r="K227" s="204"/>
      <c r="L227" s="134"/>
      <c r="M227" s="135"/>
      <c r="N227" s="171"/>
      <c r="O227" s="171"/>
    </row>
    <row r="228" spans="1:15" s="56" customFormat="1" ht="14.25" customHeight="1" x14ac:dyDescent="0.3">
      <c r="A228" s="202"/>
      <c r="B228" s="203"/>
      <c r="C228" s="204"/>
      <c r="D228" s="204"/>
      <c r="E228" s="205"/>
      <c r="F228" s="206"/>
      <c r="G228" s="204"/>
      <c r="H228" s="204"/>
      <c r="I228" s="204"/>
      <c r="J228" s="204"/>
      <c r="K228" s="204"/>
      <c r="L228" s="134"/>
      <c r="M228" s="135"/>
      <c r="N228" s="171"/>
      <c r="O228" s="171"/>
    </row>
    <row r="229" spans="1:15" s="56" customFormat="1" ht="14.25" customHeight="1" x14ac:dyDescent="0.3">
      <c r="A229" s="202"/>
      <c r="B229" s="203"/>
      <c r="C229" s="204"/>
      <c r="D229" s="204"/>
      <c r="E229" s="205"/>
      <c r="F229" s="206"/>
      <c r="G229" s="204"/>
      <c r="H229" s="204"/>
      <c r="I229" s="204"/>
      <c r="J229" s="204"/>
      <c r="K229" s="204"/>
      <c r="L229" s="134"/>
      <c r="M229" s="135"/>
      <c r="N229" s="171"/>
      <c r="O229" s="171"/>
    </row>
    <row r="230" spans="1:15" s="56" customFormat="1" ht="14.25" customHeight="1" x14ac:dyDescent="0.3">
      <c r="A230" s="202"/>
      <c r="B230" s="203"/>
      <c r="C230" s="204"/>
      <c r="D230" s="204"/>
      <c r="E230" s="205"/>
      <c r="F230" s="206"/>
      <c r="G230" s="204"/>
      <c r="H230" s="204"/>
      <c r="I230" s="204"/>
      <c r="J230" s="204"/>
      <c r="K230" s="204"/>
      <c r="L230" s="134"/>
      <c r="M230" s="135"/>
      <c r="N230" s="171"/>
      <c r="O230" s="171"/>
    </row>
    <row r="231" spans="1:15" s="56" customFormat="1" ht="14.25" customHeight="1" x14ac:dyDescent="0.3">
      <c r="A231" s="202"/>
      <c r="B231" s="203"/>
      <c r="C231" s="204"/>
      <c r="D231" s="204"/>
      <c r="E231" s="205"/>
      <c r="F231" s="206"/>
      <c r="G231" s="204"/>
      <c r="H231" s="204"/>
      <c r="I231" s="204"/>
      <c r="J231" s="204"/>
      <c r="K231" s="204"/>
      <c r="L231" s="134"/>
      <c r="M231" s="135"/>
      <c r="N231" s="171"/>
      <c r="O231" s="171"/>
    </row>
    <row r="232" spans="1:15" s="56" customFormat="1" ht="14.25" customHeight="1" x14ac:dyDescent="0.3">
      <c r="A232" s="202"/>
      <c r="B232" s="203"/>
      <c r="C232" s="204"/>
      <c r="D232" s="204"/>
      <c r="E232" s="205"/>
      <c r="F232" s="206"/>
      <c r="G232" s="204"/>
      <c r="H232" s="204"/>
      <c r="I232" s="204"/>
      <c r="J232" s="204"/>
      <c r="K232" s="204"/>
      <c r="L232" s="134"/>
      <c r="M232" s="135"/>
      <c r="N232" s="171"/>
      <c r="O232" s="171"/>
    </row>
    <row r="233" spans="1:15" s="56" customFormat="1" ht="14.25" customHeight="1" x14ac:dyDescent="0.3">
      <c r="A233" s="202"/>
      <c r="B233" s="203"/>
      <c r="C233" s="204"/>
      <c r="D233" s="204"/>
      <c r="E233" s="205"/>
      <c r="F233" s="206"/>
      <c r="G233" s="204"/>
      <c r="H233" s="204"/>
      <c r="I233" s="204"/>
      <c r="J233" s="204"/>
      <c r="K233" s="204"/>
      <c r="L233" s="134"/>
      <c r="M233" s="135"/>
      <c r="N233" s="171"/>
      <c r="O233" s="171"/>
    </row>
    <row r="234" spans="1:15" s="56" customFormat="1" ht="14.25" customHeight="1" x14ac:dyDescent="0.3">
      <c r="A234" s="202"/>
      <c r="B234" s="203"/>
      <c r="C234" s="204"/>
      <c r="D234" s="204"/>
      <c r="E234" s="205"/>
      <c r="F234" s="206"/>
      <c r="G234" s="204"/>
      <c r="H234" s="204"/>
      <c r="I234" s="204"/>
      <c r="J234" s="204"/>
      <c r="K234" s="204"/>
      <c r="L234" s="134"/>
      <c r="M234" s="135"/>
      <c r="N234" s="171"/>
      <c r="O234" s="171"/>
    </row>
    <row r="235" spans="1:15" s="56" customFormat="1" ht="14.25" customHeight="1" x14ac:dyDescent="0.3">
      <c r="A235" s="202"/>
      <c r="B235" s="203"/>
      <c r="C235" s="204"/>
      <c r="D235" s="204"/>
      <c r="E235" s="205"/>
      <c r="F235" s="206"/>
      <c r="G235" s="204"/>
      <c r="H235" s="204"/>
      <c r="I235" s="204"/>
      <c r="J235" s="204"/>
      <c r="K235" s="204"/>
      <c r="L235" s="134"/>
      <c r="M235" s="135"/>
      <c r="N235" s="171"/>
      <c r="O235" s="171"/>
    </row>
    <row r="236" spans="1:15" s="56" customFormat="1" ht="14.25" customHeight="1" x14ac:dyDescent="0.3">
      <c r="A236" s="202"/>
      <c r="B236" s="203"/>
      <c r="C236" s="204"/>
      <c r="D236" s="204"/>
      <c r="E236" s="205"/>
      <c r="F236" s="206"/>
      <c r="G236" s="204"/>
      <c r="H236" s="204"/>
      <c r="I236" s="204"/>
      <c r="J236" s="204"/>
      <c r="K236" s="204"/>
      <c r="L236" s="134"/>
      <c r="M236" s="135"/>
      <c r="N236" s="171"/>
      <c r="O236" s="171"/>
    </row>
    <row r="237" spans="1:15" s="56" customFormat="1" ht="14.25" customHeight="1" x14ac:dyDescent="0.3">
      <c r="A237" s="202"/>
      <c r="B237" s="203"/>
      <c r="C237" s="204"/>
      <c r="D237" s="204"/>
      <c r="E237" s="205"/>
      <c r="F237" s="206"/>
      <c r="G237" s="204"/>
      <c r="H237" s="204"/>
      <c r="I237" s="204"/>
      <c r="J237" s="204"/>
      <c r="K237" s="204"/>
      <c r="L237" s="134"/>
      <c r="M237" s="135"/>
      <c r="N237" s="171"/>
      <c r="O237" s="171"/>
    </row>
    <row r="238" spans="1:15" s="56" customFormat="1" ht="14.25" customHeight="1" x14ac:dyDescent="0.3">
      <c r="A238" s="202"/>
      <c r="B238" s="203"/>
      <c r="C238" s="204"/>
      <c r="D238" s="204"/>
      <c r="E238" s="205"/>
      <c r="F238" s="206"/>
      <c r="G238" s="204"/>
      <c r="H238" s="204"/>
      <c r="I238" s="204"/>
      <c r="J238" s="204"/>
      <c r="K238" s="204"/>
      <c r="L238" s="134"/>
      <c r="M238" s="135"/>
      <c r="N238" s="171"/>
      <c r="O238" s="171"/>
    </row>
    <row r="239" spans="1:15" s="56" customFormat="1" ht="14.25" customHeight="1" x14ac:dyDescent="0.3">
      <c r="A239" s="202"/>
      <c r="B239" s="203"/>
      <c r="C239" s="204"/>
      <c r="D239" s="204"/>
      <c r="E239" s="205"/>
      <c r="F239" s="206"/>
      <c r="G239" s="204"/>
      <c r="H239" s="204"/>
      <c r="I239" s="204"/>
      <c r="J239" s="204"/>
      <c r="K239" s="204"/>
      <c r="L239" s="134"/>
      <c r="M239" s="135"/>
      <c r="N239" s="171"/>
      <c r="O239" s="171"/>
    </row>
    <row r="240" spans="1:15" s="56" customFormat="1" ht="14.25" customHeight="1" x14ac:dyDescent="0.3">
      <c r="A240" s="202"/>
      <c r="B240" s="203"/>
      <c r="C240" s="204"/>
      <c r="D240" s="204"/>
      <c r="E240" s="205"/>
      <c r="F240" s="206"/>
      <c r="G240" s="204"/>
      <c r="H240" s="204"/>
      <c r="I240" s="204"/>
      <c r="J240" s="204"/>
      <c r="K240" s="204"/>
      <c r="L240" s="134"/>
      <c r="M240" s="135"/>
      <c r="N240" s="171"/>
      <c r="O240" s="171"/>
    </row>
    <row r="241" spans="1:15" s="56" customFormat="1" ht="14.25" customHeight="1" x14ac:dyDescent="0.3">
      <c r="A241" s="202"/>
      <c r="B241" s="203"/>
      <c r="C241" s="204"/>
      <c r="D241" s="204"/>
      <c r="E241" s="205"/>
      <c r="F241" s="206"/>
      <c r="G241" s="204"/>
      <c r="H241" s="204"/>
      <c r="I241" s="204"/>
      <c r="J241" s="204"/>
      <c r="K241" s="204"/>
      <c r="L241" s="134"/>
      <c r="M241" s="135"/>
      <c r="N241" s="171"/>
      <c r="O241" s="171"/>
    </row>
    <row r="242" spans="1:15" s="56" customFormat="1" ht="14.25" customHeight="1" x14ac:dyDescent="0.3">
      <c r="A242" s="202"/>
      <c r="B242" s="203"/>
      <c r="C242" s="204"/>
      <c r="D242" s="204"/>
      <c r="E242" s="205"/>
      <c r="F242" s="206"/>
      <c r="G242" s="204"/>
      <c r="H242" s="204"/>
      <c r="I242" s="204"/>
      <c r="J242" s="204"/>
      <c r="K242" s="204"/>
      <c r="L242" s="134"/>
      <c r="M242" s="135"/>
      <c r="N242" s="171"/>
      <c r="O242" s="171"/>
    </row>
    <row r="243" spans="1:15" s="56" customFormat="1" ht="14.25" customHeight="1" x14ac:dyDescent="0.3">
      <c r="A243" s="202"/>
      <c r="B243" s="203"/>
      <c r="C243" s="204"/>
      <c r="D243" s="204"/>
      <c r="E243" s="205"/>
      <c r="F243" s="206"/>
      <c r="G243" s="204"/>
      <c r="H243" s="204"/>
      <c r="I243" s="204"/>
      <c r="J243" s="204"/>
      <c r="K243" s="204"/>
      <c r="L243" s="134"/>
      <c r="M243" s="135"/>
      <c r="N243" s="171"/>
      <c r="O243" s="171"/>
    </row>
    <row r="244" spans="1:15" s="56" customFormat="1" ht="14.25" customHeight="1" x14ac:dyDescent="0.3">
      <c r="A244" s="202"/>
      <c r="B244" s="203"/>
      <c r="C244" s="204"/>
      <c r="D244" s="204"/>
      <c r="E244" s="205"/>
      <c r="F244" s="206"/>
      <c r="G244" s="204"/>
      <c r="H244" s="204"/>
      <c r="I244" s="204"/>
      <c r="J244" s="204"/>
      <c r="K244" s="204"/>
      <c r="L244" s="134"/>
      <c r="M244" s="135"/>
      <c r="N244" s="171"/>
      <c r="O244" s="171"/>
    </row>
    <row r="245" spans="1:15" s="56" customFormat="1" ht="14.25" customHeight="1" x14ac:dyDescent="0.3">
      <c r="A245" s="202"/>
      <c r="B245" s="203"/>
      <c r="C245" s="204"/>
      <c r="D245" s="204"/>
      <c r="E245" s="205"/>
      <c r="F245" s="206"/>
      <c r="G245" s="204"/>
      <c r="H245" s="204"/>
      <c r="I245" s="204"/>
      <c r="J245" s="204"/>
      <c r="K245" s="204"/>
      <c r="L245" s="134"/>
      <c r="M245" s="135"/>
      <c r="N245" s="171"/>
      <c r="O245" s="171"/>
    </row>
    <row r="246" spans="1:15" s="56" customFormat="1" ht="14.25" customHeight="1" x14ac:dyDescent="0.3">
      <c r="A246" s="202"/>
      <c r="B246" s="203"/>
      <c r="C246" s="204"/>
      <c r="D246" s="204"/>
      <c r="E246" s="205"/>
      <c r="F246" s="206"/>
      <c r="G246" s="204"/>
      <c r="H246" s="204"/>
      <c r="I246" s="204"/>
      <c r="J246" s="204"/>
      <c r="K246" s="204"/>
      <c r="L246" s="134"/>
      <c r="M246" s="135"/>
      <c r="N246" s="171"/>
      <c r="O246" s="171"/>
    </row>
    <row r="247" spans="1:15" s="56" customFormat="1" ht="14.25" customHeight="1" x14ac:dyDescent="0.3">
      <c r="A247" s="202"/>
      <c r="B247" s="203"/>
      <c r="C247" s="204"/>
      <c r="D247" s="204"/>
      <c r="E247" s="205"/>
      <c r="F247" s="206"/>
      <c r="G247" s="204"/>
      <c r="H247" s="204"/>
      <c r="I247" s="204"/>
      <c r="J247" s="204"/>
      <c r="K247" s="204"/>
      <c r="L247" s="134"/>
      <c r="M247" s="135"/>
      <c r="N247" s="171"/>
      <c r="O247" s="171"/>
    </row>
    <row r="248" spans="1:15" s="56" customFormat="1" ht="14.25" customHeight="1" x14ac:dyDescent="0.3">
      <c r="A248" s="202"/>
      <c r="B248" s="203"/>
      <c r="C248" s="204"/>
      <c r="D248" s="204"/>
      <c r="E248" s="205"/>
      <c r="F248" s="206"/>
      <c r="G248" s="204"/>
      <c r="H248" s="204"/>
      <c r="I248" s="204"/>
      <c r="J248" s="204"/>
      <c r="K248" s="204"/>
      <c r="L248" s="134"/>
      <c r="M248" s="135"/>
      <c r="N248" s="171"/>
      <c r="O248" s="171"/>
    </row>
    <row r="249" spans="1:15" s="56" customFormat="1" ht="14.25" customHeight="1" x14ac:dyDescent="0.3">
      <c r="A249" s="202"/>
      <c r="B249" s="203"/>
      <c r="C249" s="204"/>
      <c r="D249" s="204"/>
      <c r="E249" s="205"/>
      <c r="F249" s="206"/>
      <c r="G249" s="204"/>
      <c r="H249" s="204"/>
      <c r="I249" s="204"/>
      <c r="J249" s="204"/>
      <c r="K249" s="204"/>
      <c r="L249" s="134"/>
      <c r="M249" s="135"/>
      <c r="N249" s="171"/>
      <c r="O249" s="171"/>
    </row>
    <row r="250" spans="1:15" s="56" customFormat="1" ht="14.25" customHeight="1" x14ac:dyDescent="0.3">
      <c r="A250" s="202"/>
      <c r="B250" s="203"/>
      <c r="C250" s="204"/>
      <c r="D250" s="204"/>
      <c r="E250" s="205"/>
      <c r="F250" s="206"/>
      <c r="G250" s="204"/>
      <c r="H250" s="204"/>
      <c r="I250" s="204"/>
      <c r="J250" s="204"/>
      <c r="K250" s="204"/>
      <c r="L250" s="134"/>
      <c r="M250" s="135"/>
      <c r="N250" s="171"/>
      <c r="O250" s="171"/>
    </row>
    <row r="251" spans="1:15" s="56" customFormat="1" ht="14.25" customHeight="1" x14ac:dyDescent="0.3">
      <c r="A251" s="202"/>
      <c r="B251" s="203"/>
      <c r="C251" s="204"/>
      <c r="D251" s="204"/>
      <c r="E251" s="205"/>
      <c r="F251" s="206"/>
      <c r="G251" s="204"/>
      <c r="H251" s="204"/>
      <c r="I251" s="204"/>
      <c r="J251" s="204"/>
      <c r="K251" s="204"/>
      <c r="L251" s="134"/>
      <c r="M251" s="135"/>
      <c r="N251" s="171"/>
      <c r="O251" s="171"/>
    </row>
    <row r="252" spans="1:15" s="56" customFormat="1" ht="14.25" customHeight="1" x14ac:dyDescent="0.3">
      <c r="A252" s="202"/>
      <c r="B252" s="203"/>
      <c r="C252" s="204"/>
      <c r="D252" s="204"/>
      <c r="E252" s="205"/>
      <c r="F252" s="206"/>
      <c r="G252" s="204"/>
      <c r="H252" s="204"/>
      <c r="I252" s="204"/>
      <c r="J252" s="204"/>
      <c r="K252" s="204"/>
      <c r="L252" s="134"/>
      <c r="M252" s="135"/>
      <c r="N252" s="171"/>
      <c r="O252" s="171"/>
    </row>
    <row r="253" spans="1:15" s="56" customFormat="1" ht="14.25" customHeight="1" x14ac:dyDescent="0.3">
      <c r="A253" s="202"/>
      <c r="B253" s="203"/>
      <c r="C253" s="204"/>
      <c r="D253" s="204"/>
      <c r="E253" s="205"/>
      <c r="F253" s="206"/>
      <c r="G253" s="204"/>
      <c r="H253" s="204"/>
      <c r="I253" s="204"/>
      <c r="J253" s="204"/>
      <c r="K253" s="204"/>
      <c r="L253" s="134"/>
      <c r="M253" s="135"/>
      <c r="N253" s="171"/>
      <c r="O253" s="171"/>
    </row>
    <row r="254" spans="1:15" s="56" customFormat="1" ht="14.25" customHeight="1" x14ac:dyDescent="0.3">
      <c r="A254" s="202"/>
      <c r="B254" s="203"/>
      <c r="C254" s="204"/>
      <c r="D254" s="204"/>
      <c r="E254" s="205"/>
      <c r="F254" s="206"/>
      <c r="G254" s="204"/>
      <c r="H254" s="204"/>
      <c r="I254" s="204"/>
      <c r="J254" s="204"/>
      <c r="K254" s="204"/>
      <c r="L254" s="134"/>
      <c r="M254" s="135"/>
      <c r="N254" s="171"/>
      <c r="O254" s="171"/>
    </row>
    <row r="255" spans="1:15" s="56" customFormat="1" ht="14.25" customHeight="1" x14ac:dyDescent="0.3">
      <c r="A255" s="202"/>
      <c r="B255" s="203"/>
      <c r="C255" s="204"/>
      <c r="D255" s="204"/>
      <c r="E255" s="205"/>
      <c r="F255" s="206"/>
      <c r="G255" s="204"/>
      <c r="H255" s="204"/>
      <c r="I255" s="204"/>
      <c r="J255" s="204"/>
      <c r="K255" s="204"/>
      <c r="L255" s="134"/>
      <c r="M255" s="135"/>
      <c r="N255" s="171"/>
      <c r="O255" s="171"/>
    </row>
    <row r="256" spans="1:15" s="56" customFormat="1" ht="14.25" customHeight="1" x14ac:dyDescent="0.3">
      <c r="A256" s="202"/>
      <c r="B256" s="203"/>
      <c r="C256" s="204"/>
      <c r="D256" s="204"/>
      <c r="E256" s="205"/>
      <c r="F256" s="206"/>
      <c r="G256" s="204"/>
      <c r="H256" s="204"/>
      <c r="I256" s="204"/>
      <c r="J256" s="204"/>
      <c r="K256" s="204"/>
      <c r="L256" s="134"/>
      <c r="M256" s="135"/>
      <c r="N256" s="171"/>
      <c r="O256" s="171"/>
    </row>
    <row r="257" spans="1:15" s="56" customFormat="1" ht="14.25" customHeight="1" x14ac:dyDescent="0.3">
      <c r="A257" s="202"/>
      <c r="B257" s="203"/>
      <c r="C257" s="204"/>
      <c r="D257" s="204"/>
      <c r="E257" s="205"/>
      <c r="F257" s="206"/>
      <c r="G257" s="204"/>
      <c r="H257" s="204"/>
      <c r="I257" s="204"/>
      <c r="J257" s="204"/>
      <c r="K257" s="204"/>
      <c r="L257" s="134"/>
      <c r="M257" s="135"/>
      <c r="N257" s="171"/>
      <c r="O257" s="171"/>
    </row>
    <row r="258" spans="1:15" s="56" customFormat="1" ht="14.25" customHeight="1" x14ac:dyDescent="0.3">
      <c r="A258" s="202"/>
      <c r="B258" s="203"/>
      <c r="C258" s="204"/>
      <c r="D258" s="204"/>
      <c r="E258" s="205"/>
      <c r="F258" s="206"/>
      <c r="G258" s="204"/>
      <c r="H258" s="204"/>
      <c r="I258" s="204"/>
      <c r="J258" s="204"/>
      <c r="K258" s="204"/>
      <c r="L258" s="134"/>
      <c r="M258" s="135"/>
      <c r="N258" s="171"/>
      <c r="O258" s="171"/>
    </row>
    <row r="259" spans="1:15" s="56" customFormat="1" ht="14.25" customHeight="1" x14ac:dyDescent="0.3">
      <c r="A259" s="202"/>
      <c r="B259" s="203"/>
      <c r="C259" s="204"/>
      <c r="D259" s="204"/>
      <c r="E259" s="205"/>
      <c r="F259" s="206"/>
      <c r="G259" s="204"/>
      <c r="H259" s="204"/>
      <c r="I259" s="204"/>
      <c r="J259" s="204"/>
      <c r="K259" s="204"/>
      <c r="L259" s="134"/>
      <c r="M259" s="135"/>
      <c r="N259" s="171"/>
      <c r="O259" s="171"/>
    </row>
    <row r="260" spans="1:15" s="56" customFormat="1" ht="14.25" customHeight="1" x14ac:dyDescent="0.3">
      <c r="A260" s="202"/>
      <c r="B260" s="203"/>
      <c r="C260" s="204"/>
      <c r="D260" s="204"/>
      <c r="E260" s="205"/>
      <c r="F260" s="206"/>
      <c r="G260" s="204"/>
      <c r="H260" s="204"/>
      <c r="I260" s="204"/>
      <c r="J260" s="204"/>
      <c r="K260" s="204"/>
      <c r="L260" s="134"/>
      <c r="M260" s="135"/>
      <c r="N260" s="171"/>
      <c r="O260" s="171"/>
    </row>
    <row r="261" spans="1:15" s="56" customFormat="1" ht="14.25" customHeight="1" x14ac:dyDescent="0.3">
      <c r="A261" s="202"/>
      <c r="B261" s="203"/>
      <c r="C261" s="204"/>
      <c r="D261" s="204"/>
      <c r="E261" s="205"/>
      <c r="F261" s="206"/>
      <c r="G261" s="204"/>
      <c r="H261" s="204"/>
      <c r="I261" s="204"/>
      <c r="J261" s="204"/>
      <c r="K261" s="204"/>
      <c r="L261" s="134"/>
      <c r="M261" s="135"/>
      <c r="N261" s="171"/>
      <c r="O261" s="171"/>
    </row>
    <row r="262" spans="1:15" s="56" customFormat="1" ht="14.25" customHeight="1" x14ac:dyDescent="0.3">
      <c r="A262" s="202"/>
      <c r="B262" s="203"/>
      <c r="C262" s="204"/>
      <c r="D262" s="204"/>
      <c r="E262" s="205"/>
      <c r="F262" s="206"/>
      <c r="G262" s="204"/>
      <c r="H262" s="204"/>
      <c r="I262" s="204"/>
      <c r="J262" s="204"/>
      <c r="K262" s="204"/>
      <c r="L262" s="134"/>
      <c r="M262" s="135"/>
      <c r="N262" s="171"/>
      <c r="O262" s="171"/>
    </row>
    <row r="263" spans="1:15" s="56" customFormat="1" ht="14.25" customHeight="1" x14ac:dyDescent="0.3">
      <c r="A263" s="202"/>
      <c r="B263" s="203"/>
      <c r="C263" s="204"/>
      <c r="D263" s="204"/>
      <c r="E263" s="205"/>
      <c r="F263" s="206"/>
      <c r="G263" s="204"/>
      <c r="H263" s="204"/>
      <c r="I263" s="204"/>
      <c r="J263" s="204"/>
      <c r="K263" s="204"/>
      <c r="L263" s="134"/>
      <c r="M263" s="135"/>
      <c r="N263" s="171"/>
      <c r="O263" s="171"/>
    </row>
    <row r="264" spans="1:15" s="56" customFormat="1" ht="14.25" customHeight="1" x14ac:dyDescent="0.3">
      <c r="A264" s="202"/>
      <c r="B264" s="203"/>
      <c r="C264" s="204"/>
      <c r="D264" s="204"/>
      <c r="E264" s="205"/>
      <c r="F264" s="206"/>
      <c r="G264" s="204"/>
      <c r="H264" s="204"/>
      <c r="I264" s="204"/>
      <c r="J264" s="204"/>
      <c r="K264" s="204"/>
      <c r="L264" s="134"/>
      <c r="M264" s="135"/>
      <c r="N264" s="171"/>
      <c r="O264" s="171"/>
    </row>
    <row r="265" spans="1:15" s="56" customFormat="1" ht="14.25" customHeight="1" x14ac:dyDescent="0.3">
      <c r="A265" s="202"/>
      <c r="B265" s="203"/>
      <c r="C265" s="204"/>
      <c r="D265" s="204"/>
      <c r="E265" s="205"/>
      <c r="F265" s="206"/>
      <c r="G265" s="204"/>
      <c r="H265" s="204"/>
      <c r="I265" s="204"/>
      <c r="J265" s="204"/>
      <c r="K265" s="204"/>
      <c r="L265" s="134"/>
      <c r="M265" s="135"/>
      <c r="N265" s="171"/>
      <c r="O265" s="171"/>
    </row>
    <row r="266" spans="1:15" s="56" customFormat="1" ht="14.25" customHeight="1" x14ac:dyDescent="0.3">
      <c r="A266" s="202"/>
      <c r="B266" s="203"/>
      <c r="C266" s="204"/>
      <c r="D266" s="204"/>
      <c r="E266" s="205"/>
      <c r="F266" s="206"/>
      <c r="G266" s="204"/>
      <c r="H266" s="204"/>
      <c r="I266" s="204"/>
      <c r="J266" s="204"/>
      <c r="K266" s="204"/>
      <c r="L266" s="134"/>
      <c r="M266" s="135"/>
      <c r="N266" s="171"/>
      <c r="O266" s="171"/>
    </row>
    <row r="267" spans="1:15" s="56" customFormat="1" ht="14.25" customHeight="1" x14ac:dyDescent="0.3">
      <c r="A267" s="202"/>
      <c r="B267" s="203"/>
      <c r="C267" s="204"/>
      <c r="D267" s="204"/>
      <c r="E267" s="205"/>
      <c r="F267" s="206"/>
      <c r="G267" s="204"/>
      <c r="H267" s="204"/>
      <c r="I267" s="204"/>
      <c r="J267" s="204"/>
      <c r="K267" s="204"/>
      <c r="L267" s="134"/>
      <c r="M267" s="135"/>
      <c r="N267" s="171"/>
      <c r="O267" s="171"/>
    </row>
    <row r="268" spans="1:15" s="56" customFormat="1" ht="14.25" customHeight="1" x14ac:dyDescent="0.3">
      <c r="A268" s="202"/>
      <c r="B268" s="203"/>
      <c r="C268" s="204"/>
      <c r="D268" s="204"/>
      <c r="E268" s="205"/>
      <c r="F268" s="206"/>
      <c r="G268" s="204"/>
      <c r="H268" s="204"/>
      <c r="I268" s="204"/>
      <c r="J268" s="204"/>
      <c r="K268" s="204"/>
      <c r="L268" s="134"/>
      <c r="M268" s="135"/>
      <c r="N268" s="171"/>
      <c r="O268" s="171"/>
    </row>
    <row r="269" spans="1:15" s="56" customFormat="1" ht="14.25" customHeight="1" x14ac:dyDescent="0.3">
      <c r="A269" s="202"/>
      <c r="B269" s="203"/>
      <c r="C269" s="204"/>
      <c r="D269" s="204"/>
      <c r="E269" s="205"/>
      <c r="F269" s="206"/>
      <c r="G269" s="204"/>
      <c r="H269" s="204"/>
      <c r="I269" s="204"/>
      <c r="J269" s="204"/>
      <c r="K269" s="204"/>
      <c r="L269" s="134"/>
      <c r="M269" s="135"/>
      <c r="N269" s="171"/>
      <c r="O269" s="171"/>
    </row>
    <row r="270" spans="1:15" s="56" customFormat="1" ht="14.25" customHeight="1" x14ac:dyDescent="0.3">
      <c r="A270" s="202"/>
      <c r="B270" s="203"/>
      <c r="C270" s="204"/>
      <c r="D270" s="204"/>
      <c r="E270" s="205"/>
      <c r="F270" s="206"/>
      <c r="G270" s="204"/>
      <c r="H270" s="204"/>
      <c r="I270" s="204"/>
      <c r="J270" s="204"/>
      <c r="K270" s="204"/>
      <c r="L270" s="134"/>
      <c r="M270" s="135"/>
      <c r="N270" s="171"/>
      <c r="O270" s="171"/>
    </row>
    <row r="271" spans="1:15" s="56" customFormat="1" ht="14.25" customHeight="1" x14ac:dyDescent="0.3">
      <c r="A271" s="202"/>
      <c r="B271" s="203"/>
      <c r="C271" s="204"/>
      <c r="D271" s="204"/>
      <c r="E271" s="205"/>
      <c r="F271" s="206"/>
      <c r="G271" s="204"/>
      <c r="H271" s="204"/>
      <c r="I271" s="204"/>
      <c r="J271" s="204"/>
      <c r="K271" s="204"/>
      <c r="L271" s="134"/>
      <c r="M271" s="135"/>
      <c r="N271" s="171"/>
      <c r="O271" s="171"/>
    </row>
    <row r="272" spans="1:15" s="56" customFormat="1" ht="14.25" customHeight="1" x14ac:dyDescent="0.3">
      <c r="A272" s="202"/>
      <c r="B272" s="203"/>
      <c r="C272" s="204"/>
      <c r="D272" s="204"/>
      <c r="E272" s="205"/>
      <c r="F272" s="206"/>
      <c r="G272" s="204"/>
      <c r="H272" s="204"/>
      <c r="I272" s="204"/>
      <c r="J272" s="204"/>
      <c r="K272" s="204"/>
      <c r="L272" s="134"/>
      <c r="M272" s="135"/>
      <c r="N272" s="171"/>
      <c r="O272" s="171"/>
    </row>
    <row r="273" spans="1:15" s="56" customFormat="1" ht="14.25" customHeight="1" x14ac:dyDescent="0.3">
      <c r="A273" s="202"/>
      <c r="B273" s="203"/>
      <c r="C273" s="204"/>
      <c r="D273" s="204"/>
      <c r="E273" s="205"/>
      <c r="F273" s="206"/>
      <c r="G273" s="204"/>
      <c r="H273" s="204"/>
      <c r="I273" s="204"/>
      <c r="J273" s="204"/>
      <c r="K273" s="204"/>
      <c r="L273" s="134"/>
      <c r="M273" s="135"/>
      <c r="N273" s="171"/>
      <c r="O273" s="171"/>
    </row>
    <row r="274" spans="1:15" s="56" customFormat="1" ht="14.25" customHeight="1" x14ac:dyDescent="0.3">
      <c r="A274" s="202"/>
      <c r="B274" s="203"/>
      <c r="C274" s="204"/>
      <c r="D274" s="204"/>
      <c r="E274" s="205"/>
      <c r="F274" s="206"/>
      <c r="G274" s="204"/>
      <c r="H274" s="204"/>
      <c r="I274" s="204"/>
      <c r="J274" s="204"/>
      <c r="K274" s="204"/>
      <c r="L274" s="134"/>
      <c r="M274" s="135"/>
      <c r="N274" s="171"/>
      <c r="O274" s="171"/>
    </row>
    <row r="275" spans="1:15" s="56" customFormat="1" ht="14.25" customHeight="1" x14ac:dyDescent="0.3">
      <c r="A275" s="202"/>
      <c r="B275" s="203"/>
      <c r="C275" s="204"/>
      <c r="D275" s="204"/>
      <c r="E275" s="205"/>
      <c r="F275" s="206"/>
      <c r="G275" s="204"/>
      <c r="H275" s="204"/>
      <c r="I275" s="204"/>
      <c r="J275" s="204"/>
      <c r="K275" s="204"/>
      <c r="L275" s="134"/>
      <c r="M275" s="135"/>
      <c r="N275" s="171"/>
      <c r="O275" s="171"/>
    </row>
    <row r="276" spans="1:15" s="56" customFormat="1" ht="14.25" customHeight="1" x14ac:dyDescent="0.3">
      <c r="A276" s="202"/>
      <c r="B276" s="203"/>
      <c r="C276" s="204"/>
      <c r="D276" s="204"/>
      <c r="E276" s="205"/>
      <c r="F276" s="206"/>
      <c r="G276" s="204"/>
      <c r="H276" s="204"/>
      <c r="I276" s="204"/>
      <c r="J276" s="204"/>
      <c r="K276" s="204"/>
      <c r="L276" s="134"/>
      <c r="M276" s="135"/>
      <c r="N276" s="171"/>
      <c r="O276" s="171"/>
    </row>
    <row r="277" spans="1:15" s="56" customFormat="1" ht="14.25" customHeight="1" x14ac:dyDescent="0.3">
      <c r="A277" s="202"/>
      <c r="B277" s="203"/>
      <c r="C277" s="204"/>
      <c r="D277" s="204"/>
      <c r="E277" s="205"/>
      <c r="F277" s="206"/>
      <c r="G277" s="204"/>
      <c r="H277" s="204"/>
      <c r="I277" s="204"/>
      <c r="J277" s="204"/>
      <c r="K277" s="204"/>
      <c r="L277" s="134"/>
      <c r="M277" s="135"/>
      <c r="N277" s="171"/>
      <c r="O277" s="171"/>
    </row>
    <row r="278" spans="1:15" s="56" customFormat="1" ht="14.25" customHeight="1" x14ac:dyDescent="0.3">
      <c r="A278" s="202"/>
      <c r="B278" s="203"/>
      <c r="C278" s="204"/>
      <c r="D278" s="204"/>
      <c r="E278" s="205"/>
      <c r="F278" s="206"/>
      <c r="G278" s="204"/>
      <c r="H278" s="204"/>
      <c r="I278" s="204"/>
      <c r="J278" s="204"/>
      <c r="K278" s="204"/>
      <c r="L278" s="134"/>
      <c r="M278" s="135"/>
      <c r="N278" s="171"/>
      <c r="O278" s="171"/>
    </row>
    <row r="279" spans="1:15" s="56" customFormat="1" ht="14.25" customHeight="1" x14ac:dyDescent="0.3">
      <c r="A279" s="202"/>
      <c r="B279" s="203"/>
      <c r="C279" s="204"/>
      <c r="D279" s="204"/>
      <c r="E279" s="205"/>
      <c r="F279" s="206"/>
      <c r="G279" s="204"/>
      <c r="H279" s="204"/>
      <c r="I279" s="204"/>
      <c r="J279" s="204"/>
      <c r="K279" s="204"/>
      <c r="L279" s="134"/>
      <c r="M279" s="135"/>
      <c r="N279" s="171"/>
      <c r="O279" s="171"/>
    </row>
    <row r="280" spans="1:15" s="56" customFormat="1" ht="14.25" customHeight="1" x14ac:dyDescent="0.3">
      <c r="A280" s="202"/>
      <c r="B280" s="203"/>
      <c r="C280" s="204"/>
      <c r="D280" s="204"/>
      <c r="E280" s="205"/>
      <c r="F280" s="206"/>
      <c r="G280" s="204"/>
      <c r="H280" s="204"/>
      <c r="I280" s="204"/>
      <c r="J280" s="204"/>
      <c r="K280" s="204"/>
      <c r="L280" s="134"/>
      <c r="M280" s="135"/>
      <c r="N280" s="171"/>
      <c r="O280" s="171"/>
    </row>
    <row r="281" spans="1:15" s="56" customFormat="1" ht="14.25" customHeight="1" x14ac:dyDescent="0.3">
      <c r="A281" s="202"/>
      <c r="B281" s="203"/>
      <c r="C281" s="204"/>
      <c r="D281" s="204"/>
      <c r="E281" s="205"/>
      <c r="F281" s="206"/>
      <c r="G281" s="204"/>
      <c r="H281" s="204"/>
      <c r="I281" s="204"/>
      <c r="J281" s="204"/>
      <c r="K281" s="204"/>
      <c r="L281" s="134"/>
      <c r="M281" s="135"/>
      <c r="N281" s="171"/>
      <c r="O281" s="171"/>
    </row>
    <row r="282" spans="1:15" s="56" customFormat="1" ht="14.25" customHeight="1" x14ac:dyDescent="0.3">
      <c r="A282" s="202"/>
      <c r="B282" s="203"/>
      <c r="C282" s="204"/>
      <c r="D282" s="204"/>
      <c r="E282" s="205"/>
      <c r="F282" s="206"/>
      <c r="G282" s="204"/>
      <c r="H282" s="204"/>
      <c r="I282" s="204"/>
      <c r="J282" s="204"/>
      <c r="K282" s="204"/>
      <c r="L282" s="134"/>
      <c r="M282" s="135"/>
      <c r="N282" s="171"/>
      <c r="O282" s="171"/>
    </row>
    <row r="283" spans="1:15" s="56" customFormat="1" ht="14.25" customHeight="1" x14ac:dyDescent="0.3">
      <c r="A283" s="202"/>
      <c r="B283" s="203"/>
      <c r="C283" s="204"/>
      <c r="D283" s="204"/>
      <c r="E283" s="205"/>
      <c r="F283" s="206"/>
      <c r="G283" s="204"/>
      <c r="H283" s="204"/>
      <c r="I283" s="204"/>
      <c r="J283" s="204"/>
      <c r="K283" s="204"/>
      <c r="L283" s="134"/>
      <c r="M283" s="135"/>
      <c r="N283" s="171"/>
      <c r="O283" s="171"/>
    </row>
    <row r="284" spans="1:15" s="56" customFormat="1" ht="14.25" customHeight="1" x14ac:dyDescent="0.3">
      <c r="A284" s="202"/>
      <c r="B284" s="203"/>
      <c r="C284" s="204"/>
      <c r="D284" s="204"/>
      <c r="E284" s="205"/>
      <c r="F284" s="206"/>
      <c r="G284" s="204"/>
      <c r="H284" s="204"/>
      <c r="I284" s="204"/>
      <c r="J284" s="204"/>
      <c r="K284" s="204"/>
      <c r="L284" s="134"/>
      <c r="M284" s="135"/>
      <c r="N284" s="171"/>
      <c r="O284" s="171"/>
    </row>
    <row r="285" spans="1:15" s="56" customFormat="1" ht="14.25" customHeight="1" x14ac:dyDescent="0.3">
      <c r="A285" s="202"/>
      <c r="B285" s="203"/>
      <c r="C285" s="204"/>
      <c r="D285" s="204"/>
      <c r="E285" s="205"/>
      <c r="F285" s="206"/>
      <c r="G285" s="204"/>
      <c r="H285" s="204"/>
      <c r="I285" s="204"/>
      <c r="J285" s="204"/>
      <c r="K285" s="204"/>
      <c r="L285" s="134"/>
      <c r="M285" s="135"/>
      <c r="N285" s="171"/>
      <c r="O285" s="171"/>
    </row>
    <row r="286" spans="1:15" s="56" customFormat="1" ht="14.25" customHeight="1" x14ac:dyDescent="0.3">
      <c r="A286" s="202"/>
      <c r="B286" s="203"/>
      <c r="C286" s="204"/>
      <c r="D286" s="204"/>
      <c r="E286" s="205"/>
      <c r="F286" s="206"/>
      <c r="G286" s="204"/>
      <c r="H286" s="204"/>
      <c r="I286" s="204"/>
      <c r="J286" s="204"/>
      <c r="K286" s="204"/>
      <c r="L286" s="134"/>
      <c r="M286" s="135"/>
      <c r="N286" s="171"/>
      <c r="O286" s="171"/>
    </row>
    <row r="287" spans="1:15" s="56" customFormat="1" ht="14.25" customHeight="1" x14ac:dyDescent="0.3">
      <c r="A287" s="202"/>
      <c r="B287" s="203"/>
      <c r="C287" s="204"/>
      <c r="D287" s="204"/>
      <c r="E287" s="205"/>
      <c r="F287" s="206"/>
      <c r="G287" s="204"/>
      <c r="H287" s="204"/>
      <c r="I287" s="204"/>
      <c r="J287" s="204"/>
      <c r="K287" s="204"/>
      <c r="L287" s="134"/>
      <c r="M287" s="135"/>
      <c r="N287" s="171"/>
      <c r="O287" s="171"/>
    </row>
    <row r="288" spans="1:15" s="56" customFormat="1" ht="14.25" customHeight="1" x14ac:dyDescent="0.3">
      <c r="A288" s="202"/>
      <c r="B288" s="203"/>
      <c r="C288" s="204"/>
      <c r="D288" s="204"/>
      <c r="E288" s="205"/>
      <c r="F288" s="206"/>
      <c r="G288" s="204"/>
      <c r="H288" s="204"/>
      <c r="I288" s="204"/>
      <c r="J288" s="204"/>
      <c r="K288" s="204"/>
      <c r="L288" s="134"/>
      <c r="M288" s="135"/>
      <c r="N288" s="171"/>
      <c r="O288" s="171"/>
    </row>
    <row r="289" spans="1:15" s="56" customFormat="1" ht="14.25" customHeight="1" x14ac:dyDescent="0.3">
      <c r="A289" s="202"/>
      <c r="B289" s="203"/>
      <c r="C289" s="204"/>
      <c r="D289" s="204"/>
      <c r="E289" s="205"/>
      <c r="F289" s="206"/>
      <c r="G289" s="204"/>
      <c r="H289" s="204"/>
      <c r="I289" s="204"/>
      <c r="J289" s="204"/>
      <c r="K289" s="204"/>
      <c r="L289" s="134"/>
      <c r="M289" s="135"/>
      <c r="N289" s="171"/>
      <c r="O289" s="171"/>
    </row>
    <row r="290" spans="1:15" s="56" customFormat="1" ht="14.25" customHeight="1" x14ac:dyDescent="0.3">
      <c r="A290" s="202"/>
      <c r="B290" s="203"/>
      <c r="C290" s="204"/>
      <c r="D290" s="204"/>
      <c r="E290" s="205"/>
      <c r="F290" s="206"/>
      <c r="G290" s="204"/>
      <c r="H290" s="204"/>
      <c r="I290" s="204"/>
      <c r="J290" s="204"/>
      <c r="K290" s="204"/>
      <c r="L290" s="134"/>
      <c r="M290" s="135"/>
      <c r="N290" s="171"/>
      <c r="O290" s="171"/>
    </row>
    <row r="291" spans="1:15" s="56" customFormat="1" ht="14.25" customHeight="1" x14ac:dyDescent="0.3">
      <c r="A291" s="202"/>
      <c r="B291" s="203"/>
      <c r="C291" s="204"/>
      <c r="D291" s="204"/>
      <c r="E291" s="205"/>
      <c r="F291" s="206"/>
      <c r="G291" s="204"/>
      <c r="H291" s="204"/>
      <c r="I291" s="204"/>
      <c r="J291" s="204"/>
      <c r="K291" s="204"/>
      <c r="L291" s="134"/>
      <c r="M291" s="135"/>
      <c r="N291" s="171"/>
      <c r="O291" s="171"/>
    </row>
    <row r="292" spans="1:15" s="56" customFormat="1" ht="14.25" customHeight="1" x14ac:dyDescent="0.3">
      <c r="A292" s="202"/>
      <c r="B292" s="203"/>
      <c r="C292" s="204"/>
      <c r="D292" s="204"/>
      <c r="E292" s="205"/>
      <c r="F292" s="206"/>
      <c r="G292" s="204"/>
      <c r="H292" s="204"/>
      <c r="I292" s="204"/>
      <c r="J292" s="204"/>
      <c r="K292" s="204"/>
      <c r="L292" s="134"/>
      <c r="M292" s="135"/>
      <c r="N292" s="171"/>
      <c r="O292" s="171"/>
    </row>
    <row r="293" spans="1:15" s="56" customFormat="1" ht="14.25" customHeight="1" x14ac:dyDescent="0.3">
      <c r="A293" s="202"/>
      <c r="B293" s="203"/>
      <c r="C293" s="204"/>
      <c r="D293" s="204"/>
      <c r="E293" s="205"/>
      <c r="F293" s="206"/>
      <c r="G293" s="204"/>
      <c r="H293" s="204"/>
      <c r="I293" s="204"/>
      <c r="J293" s="204"/>
      <c r="K293" s="204"/>
      <c r="L293" s="134"/>
      <c r="M293" s="135"/>
      <c r="N293" s="171"/>
      <c r="O293" s="171"/>
    </row>
    <row r="294" spans="1:15" s="56" customFormat="1" ht="14.25" customHeight="1" x14ac:dyDescent="0.3">
      <c r="A294" s="202"/>
      <c r="B294" s="203"/>
      <c r="C294" s="204"/>
      <c r="D294" s="204"/>
      <c r="E294" s="205"/>
      <c r="F294" s="206"/>
      <c r="G294" s="204"/>
      <c r="H294" s="204"/>
      <c r="I294" s="204"/>
      <c r="J294" s="204"/>
      <c r="K294" s="204"/>
      <c r="L294" s="134"/>
      <c r="M294" s="135"/>
      <c r="N294" s="171"/>
      <c r="O294" s="171"/>
    </row>
    <row r="295" spans="1:15" s="56" customFormat="1" ht="14.25" customHeight="1" x14ac:dyDescent="0.3">
      <c r="A295" s="202"/>
      <c r="B295" s="203"/>
      <c r="C295" s="204"/>
      <c r="D295" s="204"/>
      <c r="E295" s="205"/>
      <c r="F295" s="206"/>
      <c r="G295" s="204"/>
      <c r="H295" s="204"/>
      <c r="I295" s="204"/>
      <c r="J295" s="204"/>
      <c r="K295" s="204"/>
      <c r="L295" s="134"/>
      <c r="M295" s="135"/>
      <c r="N295" s="171"/>
      <c r="O295" s="171"/>
    </row>
    <row r="296" spans="1:15" s="56" customFormat="1" ht="14.25" customHeight="1" x14ac:dyDescent="0.3">
      <c r="A296" s="202"/>
      <c r="B296" s="203"/>
      <c r="C296" s="204"/>
      <c r="D296" s="204"/>
      <c r="E296" s="205"/>
      <c r="F296" s="206"/>
      <c r="G296" s="204"/>
      <c r="H296" s="204"/>
      <c r="I296" s="204"/>
      <c r="J296" s="204"/>
      <c r="K296" s="204"/>
      <c r="L296" s="134"/>
      <c r="M296" s="135"/>
      <c r="N296" s="171"/>
      <c r="O296" s="171"/>
    </row>
    <row r="297" spans="1:15" s="56" customFormat="1" ht="14.25" customHeight="1" x14ac:dyDescent="0.3">
      <c r="A297" s="202"/>
      <c r="B297" s="203"/>
      <c r="C297" s="204"/>
      <c r="D297" s="204"/>
      <c r="E297" s="205"/>
      <c r="F297" s="206"/>
      <c r="G297" s="204"/>
      <c r="H297" s="204"/>
      <c r="I297" s="204"/>
      <c r="J297" s="204"/>
      <c r="K297" s="204"/>
      <c r="L297" s="134"/>
      <c r="M297" s="135"/>
      <c r="N297" s="171"/>
      <c r="O297" s="171"/>
    </row>
    <row r="298" spans="1:15" s="56" customFormat="1" ht="14.25" customHeight="1" x14ac:dyDescent="0.3">
      <c r="A298" s="202"/>
      <c r="B298" s="203"/>
      <c r="C298" s="204"/>
      <c r="D298" s="204"/>
      <c r="E298" s="205"/>
      <c r="F298" s="206"/>
      <c r="G298" s="204"/>
      <c r="H298" s="204"/>
      <c r="I298" s="204"/>
      <c r="J298" s="204"/>
      <c r="K298" s="204"/>
      <c r="L298" s="134"/>
      <c r="M298" s="135"/>
      <c r="N298" s="171"/>
      <c r="O298" s="171"/>
    </row>
    <row r="299" spans="1:15" s="56" customFormat="1" ht="14.25" customHeight="1" x14ac:dyDescent="0.3">
      <c r="A299" s="202"/>
      <c r="B299" s="203"/>
      <c r="C299" s="204"/>
      <c r="D299" s="204"/>
      <c r="E299" s="205"/>
      <c r="F299" s="206"/>
      <c r="G299" s="204"/>
      <c r="H299" s="204"/>
      <c r="I299" s="204"/>
      <c r="J299" s="204"/>
      <c r="K299" s="204"/>
      <c r="L299" s="134"/>
      <c r="M299" s="135"/>
      <c r="N299" s="171"/>
      <c r="O299" s="171"/>
    </row>
    <row r="300" spans="1:15" s="56" customFormat="1" ht="14.25" customHeight="1" x14ac:dyDescent="0.3">
      <c r="A300" s="202"/>
      <c r="B300" s="203"/>
      <c r="C300" s="204"/>
      <c r="D300" s="204"/>
      <c r="E300" s="205"/>
      <c r="F300" s="206"/>
      <c r="G300" s="204"/>
      <c r="H300" s="204"/>
      <c r="I300" s="204"/>
      <c r="J300" s="204"/>
      <c r="K300" s="204"/>
      <c r="L300" s="134"/>
      <c r="M300" s="135"/>
      <c r="N300" s="171"/>
      <c r="O300" s="171"/>
    </row>
    <row r="301" spans="1:15" s="56" customFormat="1" ht="14.25" customHeight="1" x14ac:dyDescent="0.3">
      <c r="A301" s="202"/>
      <c r="B301" s="203"/>
      <c r="C301" s="204"/>
      <c r="D301" s="204"/>
      <c r="E301" s="205"/>
      <c r="F301" s="206"/>
      <c r="G301" s="204"/>
      <c r="H301" s="204"/>
      <c r="I301" s="204"/>
      <c r="J301" s="204"/>
      <c r="K301" s="204"/>
      <c r="L301" s="134"/>
      <c r="M301" s="135"/>
      <c r="N301" s="171"/>
      <c r="O301" s="171"/>
    </row>
    <row r="302" spans="1:15" s="56" customFormat="1" ht="14.25" customHeight="1" x14ac:dyDescent="0.3">
      <c r="A302" s="202"/>
      <c r="B302" s="203"/>
      <c r="C302" s="204"/>
      <c r="D302" s="204"/>
      <c r="E302" s="205"/>
      <c r="F302" s="206"/>
      <c r="G302" s="204"/>
      <c r="H302" s="204"/>
      <c r="I302" s="204"/>
      <c r="J302" s="204"/>
      <c r="K302" s="204"/>
      <c r="L302" s="134"/>
      <c r="M302" s="135"/>
      <c r="N302" s="171"/>
      <c r="O302" s="171"/>
    </row>
    <row r="303" spans="1:15" s="56" customFormat="1" ht="14.25" customHeight="1" x14ac:dyDescent="0.3">
      <c r="A303" s="202"/>
      <c r="B303" s="203"/>
      <c r="C303" s="204"/>
      <c r="D303" s="204"/>
      <c r="E303" s="205"/>
      <c r="F303" s="206"/>
      <c r="G303" s="204"/>
      <c r="H303" s="204"/>
      <c r="I303" s="204"/>
      <c r="J303" s="204"/>
      <c r="K303" s="204"/>
      <c r="L303" s="134"/>
      <c r="M303" s="135"/>
      <c r="N303" s="171"/>
      <c r="O303" s="171"/>
    </row>
    <row r="304" spans="1:15" s="56" customFormat="1" ht="14.25" customHeight="1" x14ac:dyDescent="0.3">
      <c r="A304" s="202"/>
      <c r="B304" s="203"/>
      <c r="C304" s="204"/>
      <c r="D304" s="204"/>
      <c r="E304" s="205"/>
      <c r="F304" s="206"/>
      <c r="G304" s="204"/>
      <c r="H304" s="204"/>
      <c r="I304" s="204"/>
      <c r="J304" s="204"/>
      <c r="K304" s="204"/>
      <c r="L304" s="134"/>
      <c r="M304" s="135"/>
      <c r="N304" s="171"/>
      <c r="O304" s="171"/>
    </row>
    <row r="305" spans="1:15" s="56" customFormat="1" ht="14.25" customHeight="1" x14ac:dyDescent="0.3">
      <c r="A305" s="202"/>
      <c r="B305" s="203"/>
      <c r="C305" s="204"/>
      <c r="D305" s="204"/>
      <c r="E305" s="205"/>
      <c r="F305" s="206"/>
      <c r="G305" s="204"/>
      <c r="H305" s="204"/>
      <c r="I305" s="204"/>
      <c r="J305" s="204"/>
      <c r="K305" s="204"/>
      <c r="L305" s="134"/>
      <c r="M305" s="135"/>
      <c r="N305" s="171"/>
      <c r="O305" s="171"/>
    </row>
    <row r="306" spans="1:15" s="56" customFormat="1" ht="14.25" customHeight="1" x14ac:dyDescent="0.3">
      <c r="A306" s="202"/>
      <c r="B306" s="203"/>
      <c r="C306" s="204"/>
      <c r="D306" s="204"/>
      <c r="E306" s="205"/>
      <c r="F306" s="206"/>
      <c r="G306" s="204"/>
      <c r="H306" s="204"/>
      <c r="I306" s="204"/>
      <c r="J306" s="204"/>
      <c r="K306" s="204"/>
      <c r="L306" s="134"/>
      <c r="M306" s="135"/>
      <c r="N306" s="171"/>
      <c r="O306" s="171"/>
    </row>
    <row r="307" spans="1:15" s="56" customFormat="1" ht="14.25" customHeight="1" x14ac:dyDescent="0.3">
      <c r="A307" s="202"/>
      <c r="B307" s="203"/>
      <c r="C307" s="204"/>
      <c r="D307" s="204"/>
      <c r="E307" s="205"/>
      <c r="F307" s="206"/>
      <c r="G307" s="204"/>
      <c r="H307" s="204"/>
      <c r="I307" s="204"/>
      <c r="J307" s="204"/>
      <c r="K307" s="204"/>
      <c r="L307" s="134"/>
      <c r="M307" s="135"/>
      <c r="N307" s="171"/>
      <c r="O307" s="171"/>
    </row>
    <row r="308" spans="1:15" s="56" customFormat="1" ht="14.25" customHeight="1" x14ac:dyDescent="0.3">
      <c r="A308" s="202"/>
      <c r="B308" s="203"/>
      <c r="C308" s="204"/>
      <c r="D308" s="204"/>
      <c r="E308" s="205"/>
      <c r="F308" s="206"/>
      <c r="G308" s="204"/>
      <c r="H308" s="204"/>
      <c r="I308" s="204"/>
      <c r="J308" s="204"/>
      <c r="K308" s="204"/>
      <c r="L308" s="134"/>
      <c r="M308" s="135"/>
      <c r="N308" s="171"/>
      <c r="O308" s="171"/>
    </row>
    <row r="309" spans="1:15" s="56" customFormat="1" ht="14.25" customHeight="1" x14ac:dyDescent="0.3">
      <c r="A309" s="202"/>
      <c r="B309" s="203"/>
      <c r="C309" s="204"/>
      <c r="D309" s="204"/>
      <c r="E309" s="205"/>
      <c r="F309" s="206"/>
      <c r="G309" s="204"/>
      <c r="H309" s="204"/>
      <c r="I309" s="204"/>
      <c r="J309" s="204"/>
      <c r="K309" s="204"/>
      <c r="L309" s="134"/>
      <c r="M309" s="135"/>
      <c r="N309" s="171"/>
      <c r="O309" s="171"/>
    </row>
    <row r="310" spans="1:15" s="56" customFormat="1" ht="14.25" customHeight="1" x14ac:dyDescent="0.3">
      <c r="A310" s="202"/>
      <c r="B310" s="203"/>
      <c r="C310" s="204"/>
      <c r="D310" s="204"/>
      <c r="E310" s="205"/>
      <c r="F310" s="206"/>
      <c r="G310" s="204"/>
      <c r="H310" s="204"/>
      <c r="I310" s="204"/>
      <c r="J310" s="204"/>
      <c r="K310" s="204"/>
      <c r="L310" s="134"/>
      <c r="M310" s="135"/>
      <c r="N310" s="171"/>
      <c r="O310" s="171"/>
    </row>
    <row r="311" spans="1:15" s="56" customFormat="1" ht="14.25" customHeight="1" x14ac:dyDescent="0.3">
      <c r="A311" s="202"/>
      <c r="B311" s="203"/>
      <c r="C311" s="204"/>
      <c r="D311" s="204"/>
      <c r="E311" s="205"/>
      <c r="F311" s="206"/>
      <c r="G311" s="204"/>
      <c r="H311" s="204"/>
      <c r="I311" s="204"/>
      <c r="J311" s="204"/>
      <c r="K311" s="204"/>
      <c r="L311" s="134"/>
      <c r="M311" s="135"/>
      <c r="N311" s="171"/>
      <c r="O311" s="171"/>
    </row>
    <row r="312" spans="1:15" ht="14.25" customHeight="1" x14ac:dyDescent="0.3">
      <c r="L312" s="134"/>
    </row>
    <row r="313" spans="1:15" ht="14.25" customHeight="1" x14ac:dyDescent="0.3">
      <c r="L313" s="134"/>
    </row>
    <row r="314" spans="1:15" ht="14.25" customHeight="1" x14ac:dyDescent="0.3">
      <c r="L314" s="134"/>
    </row>
    <row r="315" spans="1:15" ht="14.25" customHeight="1" x14ac:dyDescent="0.3">
      <c r="L315" s="134"/>
    </row>
    <row r="316" spans="1:15" ht="14.25" customHeight="1" x14ac:dyDescent="0.3">
      <c r="L316" s="134"/>
    </row>
    <row r="317" spans="1:15" ht="14.25" customHeight="1" x14ac:dyDescent="0.3">
      <c r="L317" s="134"/>
    </row>
    <row r="318" spans="1:15" ht="14.25" customHeight="1" x14ac:dyDescent="0.3">
      <c r="L318" s="134"/>
    </row>
    <row r="319" spans="1:15" ht="14.25" customHeight="1" x14ac:dyDescent="0.3">
      <c r="L319" s="134"/>
    </row>
    <row r="320" spans="1:15" ht="14.25" customHeight="1" x14ac:dyDescent="0.3">
      <c r="L320" s="134"/>
    </row>
    <row r="321" spans="1:15" s="86" customFormat="1" ht="30" customHeight="1" x14ac:dyDescent="0.25">
      <c r="A321" s="202"/>
      <c r="B321" s="203"/>
      <c r="C321" s="204"/>
      <c r="D321" s="204"/>
      <c r="E321" s="205"/>
      <c r="F321" s="206"/>
      <c r="G321" s="204"/>
      <c r="H321" s="204"/>
      <c r="I321" s="204"/>
      <c r="J321" s="204"/>
      <c r="K321" s="204"/>
      <c r="L321" s="140"/>
      <c r="M321" s="138"/>
    </row>
    <row r="322" spans="1:15" ht="14.25" customHeight="1" x14ac:dyDescent="0.3">
      <c r="L322" s="134"/>
    </row>
    <row r="323" spans="1:15" ht="14.25" customHeight="1" x14ac:dyDescent="0.3">
      <c r="L323" s="134"/>
    </row>
    <row r="324" spans="1:15" ht="14.25" customHeight="1" x14ac:dyDescent="0.3">
      <c r="L324" s="134"/>
    </row>
    <row r="325" spans="1:15" ht="14.25" customHeight="1" x14ac:dyDescent="0.3">
      <c r="L325" s="134"/>
    </row>
    <row r="326" spans="1:15" ht="14.25" customHeight="1" x14ac:dyDescent="0.3">
      <c r="L326" s="134"/>
    </row>
    <row r="327" spans="1:15" ht="14.25" customHeight="1" x14ac:dyDescent="0.3">
      <c r="L327" s="134"/>
    </row>
    <row r="328" spans="1:15" ht="14.25" customHeight="1" x14ac:dyDescent="0.3">
      <c r="L328" s="134"/>
    </row>
    <row r="330" spans="1:15" s="86" customFormat="1" ht="30" customHeight="1" x14ac:dyDescent="0.25">
      <c r="A330" s="202"/>
      <c r="B330" s="203"/>
      <c r="C330" s="204"/>
      <c r="D330" s="204"/>
      <c r="E330" s="205"/>
      <c r="F330" s="206"/>
      <c r="G330" s="204"/>
      <c r="H330" s="204"/>
      <c r="I330" s="204"/>
      <c r="J330" s="204"/>
      <c r="K330" s="204"/>
      <c r="L330" s="140"/>
      <c r="M330" s="138"/>
    </row>
    <row r="331" spans="1:15" ht="13.15" customHeight="1" x14ac:dyDescent="0.3"/>
    <row r="336" spans="1:15" s="213" customFormat="1" ht="13.15" customHeight="1" x14ac:dyDescent="0.3">
      <c r="A336" s="202"/>
      <c r="B336" s="203"/>
      <c r="C336" s="204"/>
      <c r="D336" s="204"/>
      <c r="E336" s="205"/>
      <c r="F336" s="206"/>
      <c r="G336" s="204"/>
      <c r="H336" s="204"/>
      <c r="I336" s="204"/>
      <c r="J336" s="204"/>
      <c r="K336" s="204"/>
      <c r="L336" s="137"/>
      <c r="M336" s="135"/>
      <c r="N336" s="171"/>
      <c r="O336" s="171"/>
    </row>
    <row r="338" spans="1:15" s="213" customFormat="1" ht="13.15" customHeight="1" x14ac:dyDescent="0.3">
      <c r="A338" s="202"/>
      <c r="B338" s="203"/>
      <c r="C338" s="204"/>
      <c r="D338" s="204"/>
      <c r="E338" s="205"/>
      <c r="F338" s="206"/>
      <c r="G338" s="204"/>
      <c r="H338" s="204"/>
      <c r="I338" s="204"/>
      <c r="J338" s="204"/>
      <c r="K338" s="204"/>
      <c r="L338" s="137"/>
      <c r="M338" s="135"/>
      <c r="N338" s="171"/>
      <c r="O338" s="171"/>
    </row>
    <row r="342" spans="1:15" s="213" customFormat="1" ht="13.15" customHeight="1" x14ac:dyDescent="0.3">
      <c r="A342" s="202"/>
      <c r="B342" s="203"/>
      <c r="C342" s="204"/>
      <c r="D342" s="204"/>
      <c r="E342" s="205"/>
      <c r="F342" s="206"/>
      <c r="G342" s="204"/>
      <c r="H342" s="204"/>
      <c r="I342" s="204"/>
      <c r="J342" s="204"/>
      <c r="K342" s="204"/>
      <c r="L342" s="137"/>
      <c r="M342" s="135"/>
      <c r="N342" s="171"/>
      <c r="O342" s="171"/>
    </row>
    <row r="346" spans="1:15" s="213" customFormat="1" ht="13.15" customHeight="1" x14ac:dyDescent="0.3">
      <c r="A346" s="202"/>
      <c r="B346" s="203"/>
      <c r="C346" s="204"/>
      <c r="D346" s="204"/>
      <c r="E346" s="205"/>
      <c r="F346" s="206"/>
      <c r="G346" s="204"/>
      <c r="H346" s="204"/>
      <c r="I346" s="204"/>
      <c r="J346" s="204"/>
      <c r="K346" s="204"/>
      <c r="L346" s="137"/>
      <c r="M346" s="135"/>
      <c r="N346" s="171"/>
      <c r="O346" s="171"/>
    </row>
    <row r="354" spans="1:15" s="213" customFormat="1" ht="13.15" customHeight="1" x14ac:dyDescent="0.3">
      <c r="A354" s="202"/>
      <c r="B354" s="203"/>
      <c r="C354" s="204"/>
      <c r="D354" s="204"/>
      <c r="E354" s="205"/>
      <c r="F354" s="206"/>
      <c r="G354" s="204"/>
      <c r="H354" s="204"/>
      <c r="I354" s="204"/>
      <c r="J354" s="204"/>
      <c r="K354" s="204"/>
      <c r="L354" s="137"/>
      <c r="M354" s="135"/>
      <c r="N354" s="171"/>
      <c r="O354" s="171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11"/>
  <sheetViews>
    <sheetView view="pageBreakPreview" zoomScale="80" zoomScaleNormal="100" zoomScaleSheetLayoutView="80" workbookViewId="0">
      <pane ySplit="9" topLeftCell="A12" activePane="bottomLeft" state="frozen"/>
      <selection activeCell="I19" sqref="I19"/>
      <selection pane="bottomLeft" activeCell="I19" sqref="I19"/>
    </sheetView>
  </sheetViews>
  <sheetFormatPr defaultColWidth="9.1796875" defaultRowHeight="12.5" x14ac:dyDescent="0.25"/>
  <cols>
    <col min="1" max="1" width="3.54296875" style="93" customWidth="1"/>
    <col min="2" max="2" width="39.453125" style="94" customWidth="1"/>
    <col min="3" max="3" width="10.1796875" style="95" bestFit="1" customWidth="1"/>
    <col min="4" max="4" width="9.81640625" style="95" customWidth="1"/>
    <col min="5" max="5" width="8.54296875" style="95" customWidth="1"/>
    <col min="6" max="6" width="9.7265625" style="95" bestFit="1" customWidth="1"/>
    <col min="7" max="7" width="8.54296875" style="122" customWidth="1"/>
    <col min="8" max="8" width="9.7265625" style="95" customWidth="1"/>
    <col min="9" max="9" width="8.81640625" style="95" customWidth="1"/>
    <col min="10" max="10" width="8.54296875" style="95" customWidth="1"/>
    <col min="11" max="11" width="9.7265625" style="95" bestFit="1" customWidth="1"/>
    <col min="12" max="12" width="11.7265625" style="56" bestFit="1" customWidth="1"/>
    <col min="13" max="13" width="13.7265625" style="56" bestFit="1" customWidth="1"/>
    <col min="14" max="14" width="12.26953125" style="56" bestFit="1" customWidth="1"/>
    <col min="15" max="15" width="15.453125" style="58" customWidth="1"/>
    <col min="16" max="16" width="12.26953125" style="58" bestFit="1" customWidth="1"/>
    <col min="17" max="17" width="11.26953125" style="58" bestFit="1" customWidth="1"/>
    <col min="18" max="16384" width="9.1796875" style="58"/>
  </cols>
  <sheetData>
    <row r="1" spans="1:22" ht="44.5" customHeight="1" x14ac:dyDescent="0.25">
      <c r="A1" s="293" t="s">
        <v>187</v>
      </c>
      <c r="B1" s="293"/>
      <c r="C1" s="293"/>
      <c r="D1" s="293"/>
      <c r="E1" s="100"/>
      <c r="F1" s="55"/>
      <c r="G1" s="101"/>
      <c r="H1" s="55"/>
      <c r="I1" s="271" t="s">
        <v>138</v>
      </c>
      <c r="J1" s="271"/>
      <c r="K1" s="271"/>
    </row>
    <row r="2" spans="1:22" ht="25.5" customHeight="1" x14ac:dyDescent="0.5">
      <c r="A2" s="272" t="s">
        <v>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22" ht="25" x14ac:dyDescent="0.5">
      <c r="A3" s="272" t="s">
        <v>51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22" ht="25" x14ac:dyDescent="0.5">
      <c r="A4" s="272" t="s">
        <v>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22" ht="13" x14ac:dyDescent="0.3">
      <c r="A5" s="59"/>
      <c r="B5" s="59"/>
      <c r="C5" s="59"/>
      <c r="D5" s="59"/>
      <c r="E5" s="59"/>
      <c r="F5" s="59"/>
      <c r="G5" s="102"/>
      <c r="H5" s="59"/>
      <c r="I5" s="62"/>
      <c r="J5" s="62"/>
      <c r="K5" s="59"/>
    </row>
    <row r="6" spans="1:22" ht="13.5" thickBot="1" x14ac:dyDescent="0.35">
      <c r="A6" s="63"/>
      <c r="B6" s="62"/>
      <c r="C6" s="62"/>
      <c r="D6" s="62"/>
      <c r="E6" s="62"/>
      <c r="F6" s="62"/>
      <c r="G6" s="103"/>
      <c r="H6" s="62"/>
      <c r="I6" s="62"/>
      <c r="J6" s="62"/>
      <c r="K6" s="62"/>
    </row>
    <row r="7" spans="1:22" s="68" customFormat="1" ht="20.25" customHeight="1" x14ac:dyDescent="0.25">
      <c r="A7" s="273" t="s">
        <v>0</v>
      </c>
      <c r="B7" s="275" t="s">
        <v>1</v>
      </c>
      <c r="C7" s="275" t="s">
        <v>6</v>
      </c>
      <c r="D7" s="275" t="s">
        <v>7</v>
      </c>
      <c r="E7" s="275" t="s">
        <v>17</v>
      </c>
      <c r="F7" s="275" t="s">
        <v>2</v>
      </c>
      <c r="G7" s="275" t="s">
        <v>3</v>
      </c>
      <c r="H7" s="275" t="s">
        <v>4</v>
      </c>
      <c r="I7" s="275" t="s">
        <v>15</v>
      </c>
      <c r="J7" s="275" t="s">
        <v>16</v>
      </c>
      <c r="K7" s="269" t="s">
        <v>5</v>
      </c>
      <c r="L7" s="66"/>
      <c r="M7" s="66"/>
      <c r="N7" s="66"/>
    </row>
    <row r="8" spans="1:22" s="68" customFormat="1" ht="20.25" customHeight="1" x14ac:dyDescent="0.25">
      <c r="A8" s="274"/>
      <c r="B8" s="276"/>
      <c r="C8" s="276"/>
      <c r="D8" s="276"/>
      <c r="E8" s="276"/>
      <c r="F8" s="276"/>
      <c r="G8" s="276"/>
      <c r="H8" s="276"/>
      <c r="I8" s="276"/>
      <c r="J8" s="276"/>
      <c r="K8" s="270"/>
      <c r="L8" s="66"/>
      <c r="M8" s="66"/>
      <c r="N8" s="66"/>
    </row>
    <row r="9" spans="1:22" s="68" customFormat="1" ht="20.25" customHeight="1" x14ac:dyDescent="0.25">
      <c r="A9" s="274"/>
      <c r="B9" s="276"/>
      <c r="C9" s="276"/>
      <c r="D9" s="276"/>
      <c r="E9" s="276"/>
      <c r="F9" s="224" t="s">
        <v>14</v>
      </c>
      <c r="G9" s="224" t="s">
        <v>14</v>
      </c>
      <c r="H9" s="224" t="s">
        <v>14</v>
      </c>
      <c r="I9" s="224" t="s">
        <v>14</v>
      </c>
      <c r="J9" s="224" t="s">
        <v>14</v>
      </c>
      <c r="K9" s="222" t="s">
        <v>14</v>
      </c>
      <c r="L9" s="66"/>
      <c r="M9" s="66"/>
      <c r="N9" s="66"/>
    </row>
    <row r="10" spans="1:22" s="74" customFormat="1" ht="11.5" x14ac:dyDescent="0.25">
      <c r="A10" s="162">
        <v>0</v>
      </c>
      <c r="B10" s="70">
        <v>1</v>
      </c>
      <c r="C10" s="152">
        <v>2</v>
      </c>
      <c r="D10" s="152">
        <v>3</v>
      </c>
      <c r="E10" s="152">
        <v>4</v>
      </c>
      <c r="F10" s="70">
        <v>5</v>
      </c>
      <c r="G10" s="152">
        <v>6</v>
      </c>
      <c r="H10" s="152">
        <v>7</v>
      </c>
      <c r="I10" s="70">
        <v>8</v>
      </c>
      <c r="J10" s="70">
        <v>9</v>
      </c>
      <c r="K10" s="222">
        <v>10</v>
      </c>
      <c r="L10" s="66"/>
      <c r="M10" s="66"/>
      <c r="N10" s="66"/>
    </row>
    <row r="11" spans="1:22" s="74" customFormat="1" ht="11.5" x14ac:dyDescent="0.25">
      <c r="A11" s="223"/>
      <c r="B11" s="143" t="s">
        <v>91</v>
      </c>
      <c r="C11" s="70"/>
      <c r="D11" s="70"/>
      <c r="E11" s="70"/>
      <c r="F11" s="70"/>
      <c r="G11" s="70"/>
      <c r="H11" s="70"/>
      <c r="I11" s="70"/>
      <c r="J11" s="70"/>
      <c r="K11" s="222"/>
      <c r="L11" s="66"/>
      <c r="M11" s="66"/>
      <c r="N11" s="66"/>
    </row>
    <row r="12" spans="1:22" s="74" customFormat="1" ht="11.5" x14ac:dyDescent="0.25">
      <c r="A12" s="163">
        <v>1</v>
      </c>
      <c r="B12" s="106" t="s">
        <v>141</v>
      </c>
      <c r="C12" s="142" t="s">
        <v>13</v>
      </c>
      <c r="D12" s="142">
        <v>3</v>
      </c>
      <c r="E12" s="142">
        <v>3003.0000000000005</v>
      </c>
      <c r="F12" s="167">
        <f>D12*E12</f>
        <v>9009.0000000000018</v>
      </c>
      <c r="G12" s="78">
        <f>0</f>
        <v>0</v>
      </c>
      <c r="H12" s="78">
        <f>0</f>
        <v>0</v>
      </c>
      <c r="I12" s="78">
        <f>0</f>
        <v>0</v>
      </c>
      <c r="J12" s="78">
        <f>0</f>
        <v>0</v>
      </c>
      <c r="K12" s="82">
        <f t="shared" ref="K12" si="0">SUM(F12:J12)</f>
        <v>9009.0000000000018</v>
      </c>
      <c r="L12" s="66"/>
      <c r="M12" s="66"/>
      <c r="N12" s="104"/>
      <c r="O12" s="105"/>
      <c r="P12" s="105"/>
      <c r="Q12" s="105"/>
      <c r="R12" s="105"/>
      <c r="S12" s="105"/>
      <c r="T12" s="105"/>
      <c r="U12" s="105"/>
      <c r="V12" s="105"/>
    </row>
    <row r="13" spans="1:22" s="85" customFormat="1" ht="11.5" x14ac:dyDescent="0.25">
      <c r="A13" s="163">
        <v>2</v>
      </c>
      <c r="B13" s="106" t="s">
        <v>142</v>
      </c>
      <c r="C13" s="142" t="s">
        <v>13</v>
      </c>
      <c r="D13" s="142">
        <v>1</v>
      </c>
      <c r="E13" s="142">
        <v>7065</v>
      </c>
      <c r="F13" s="167">
        <f t="shared" ref="F13:F15" si="1">D13*E13</f>
        <v>7065</v>
      </c>
      <c r="G13" s="78">
        <f>0</f>
        <v>0</v>
      </c>
      <c r="H13" s="78">
        <f>0</f>
        <v>0</v>
      </c>
      <c r="I13" s="78">
        <f>0</f>
        <v>0</v>
      </c>
      <c r="J13" s="78">
        <f>0</f>
        <v>0</v>
      </c>
      <c r="K13" s="82">
        <f t="shared" ref="K13:K29" si="2">SUM(F13:J13)</f>
        <v>7065</v>
      </c>
      <c r="L13" s="86"/>
      <c r="M13" s="86"/>
      <c r="N13" s="86"/>
      <c r="O13" s="108"/>
      <c r="P13" s="108"/>
      <c r="Q13" s="108"/>
      <c r="R13" s="108"/>
      <c r="S13" s="108"/>
      <c r="T13" s="108"/>
      <c r="U13" s="108"/>
      <c r="V13" s="108"/>
    </row>
    <row r="14" spans="1:22" s="85" customFormat="1" ht="11.5" x14ac:dyDescent="0.25">
      <c r="A14" s="163">
        <v>3</v>
      </c>
      <c r="B14" s="106" t="s">
        <v>143</v>
      </c>
      <c r="C14" s="142" t="s">
        <v>13</v>
      </c>
      <c r="D14" s="142">
        <v>1</v>
      </c>
      <c r="E14" s="142">
        <v>3753</v>
      </c>
      <c r="F14" s="167">
        <f t="shared" si="1"/>
        <v>3753</v>
      </c>
      <c r="G14" s="78">
        <f>0</f>
        <v>0</v>
      </c>
      <c r="H14" s="78">
        <f>0</f>
        <v>0</v>
      </c>
      <c r="I14" s="78">
        <f>0</f>
        <v>0</v>
      </c>
      <c r="J14" s="78">
        <f>0</f>
        <v>0</v>
      </c>
      <c r="K14" s="82">
        <f t="shared" si="2"/>
        <v>3753</v>
      </c>
      <c r="L14" s="86"/>
      <c r="M14" s="86"/>
      <c r="N14" s="86"/>
      <c r="O14" s="109"/>
      <c r="P14" s="110"/>
      <c r="Q14" s="110"/>
      <c r="R14" s="110"/>
      <c r="S14" s="110"/>
      <c r="T14" s="110"/>
      <c r="U14" s="110"/>
      <c r="V14" s="110"/>
    </row>
    <row r="15" spans="1:22" s="85" customFormat="1" ht="11.5" x14ac:dyDescent="0.25">
      <c r="A15" s="163">
        <v>4</v>
      </c>
      <c r="B15" s="106" t="s">
        <v>144</v>
      </c>
      <c r="C15" s="142" t="s">
        <v>13</v>
      </c>
      <c r="D15" s="142">
        <v>3</v>
      </c>
      <c r="E15" s="142">
        <v>2627</v>
      </c>
      <c r="F15" s="167">
        <f t="shared" si="1"/>
        <v>7881</v>
      </c>
      <c r="G15" s="78">
        <f>0</f>
        <v>0</v>
      </c>
      <c r="H15" s="78">
        <f>0</f>
        <v>0</v>
      </c>
      <c r="I15" s="78">
        <f>0</f>
        <v>0</v>
      </c>
      <c r="J15" s="78">
        <f>0</f>
        <v>0</v>
      </c>
      <c r="K15" s="82">
        <f t="shared" si="2"/>
        <v>7881</v>
      </c>
      <c r="L15" s="86"/>
      <c r="M15" s="86"/>
      <c r="N15" s="86"/>
      <c r="O15" s="109"/>
      <c r="P15" s="110"/>
      <c r="Q15" s="110"/>
      <c r="R15" s="110"/>
      <c r="S15" s="110"/>
      <c r="T15" s="110"/>
      <c r="U15" s="110"/>
      <c r="V15" s="110"/>
    </row>
    <row r="16" spans="1:22" s="85" customFormat="1" ht="11.5" x14ac:dyDescent="0.25">
      <c r="A16" s="163">
        <v>5</v>
      </c>
      <c r="B16" s="106" t="s">
        <v>90</v>
      </c>
      <c r="C16" s="142" t="s">
        <v>13</v>
      </c>
      <c r="D16" s="142">
        <v>1</v>
      </c>
      <c r="E16" s="142">
        <v>23420</v>
      </c>
      <c r="F16" s="167">
        <f>D16*E16</f>
        <v>23420</v>
      </c>
      <c r="G16" s="78">
        <f>0</f>
        <v>0</v>
      </c>
      <c r="H16" s="78">
        <f>0</f>
        <v>0</v>
      </c>
      <c r="I16" s="78">
        <f>0</f>
        <v>0</v>
      </c>
      <c r="J16" s="78">
        <f>0</f>
        <v>0</v>
      </c>
      <c r="K16" s="82">
        <f t="shared" si="2"/>
        <v>23420</v>
      </c>
      <c r="L16" s="86"/>
      <c r="M16" s="86"/>
      <c r="N16" s="86"/>
      <c r="O16" s="109"/>
      <c r="P16" s="110"/>
      <c r="Q16" s="110"/>
      <c r="R16" s="110"/>
      <c r="S16" s="110"/>
      <c r="T16" s="110"/>
      <c r="U16" s="110"/>
      <c r="V16" s="110"/>
    </row>
    <row r="17" spans="1:22" s="85" customFormat="1" ht="11.5" x14ac:dyDescent="0.25">
      <c r="A17" s="163">
        <v>6</v>
      </c>
      <c r="B17" s="106" t="s">
        <v>146</v>
      </c>
      <c r="C17" s="142" t="s">
        <v>13</v>
      </c>
      <c r="D17" s="142">
        <v>2</v>
      </c>
      <c r="E17" s="142">
        <v>10931.8</v>
      </c>
      <c r="F17" s="78">
        <f>0</f>
        <v>0</v>
      </c>
      <c r="G17" s="78">
        <v>1987.6000000000001</v>
      </c>
      <c r="H17" s="78">
        <v>19876</v>
      </c>
      <c r="I17" s="78">
        <f>0</f>
        <v>0</v>
      </c>
      <c r="J17" s="78">
        <f>0</f>
        <v>0</v>
      </c>
      <c r="K17" s="82">
        <f t="shared" si="2"/>
        <v>21863.599999999999</v>
      </c>
      <c r="L17" s="86"/>
      <c r="M17" s="86"/>
      <c r="N17" s="86"/>
    </row>
    <row r="18" spans="1:22" s="85" customFormat="1" ht="11.5" x14ac:dyDescent="0.25">
      <c r="A18" s="163">
        <v>7</v>
      </c>
      <c r="B18" s="106" t="s">
        <v>149</v>
      </c>
      <c r="C18" s="142" t="s">
        <v>13</v>
      </c>
      <c r="D18" s="142">
        <v>1</v>
      </c>
      <c r="E18" s="142">
        <v>10931.8</v>
      </c>
      <c r="F18" s="78">
        <v>0</v>
      </c>
      <c r="G18" s="78">
        <v>993.80000000000007</v>
      </c>
      <c r="H18" s="78">
        <v>9938</v>
      </c>
      <c r="I18" s="78">
        <f>0</f>
        <v>0</v>
      </c>
      <c r="J18" s="78">
        <f>0</f>
        <v>0</v>
      </c>
      <c r="K18" s="82">
        <f t="shared" si="2"/>
        <v>10931.8</v>
      </c>
      <c r="L18" s="86"/>
      <c r="M18" s="112"/>
      <c r="N18" s="86"/>
    </row>
    <row r="19" spans="1:22" s="85" customFormat="1" ht="11.5" x14ac:dyDescent="0.25">
      <c r="A19" s="163">
        <v>8</v>
      </c>
      <c r="B19" s="106" t="s">
        <v>147</v>
      </c>
      <c r="C19" s="142" t="s">
        <v>13</v>
      </c>
      <c r="D19" s="142">
        <v>1</v>
      </c>
      <c r="E19" s="142">
        <v>11521.4</v>
      </c>
      <c r="F19" s="78">
        <v>0</v>
      </c>
      <c r="G19" s="78">
        <v>1047.4000000000001</v>
      </c>
      <c r="H19" s="78">
        <v>10474</v>
      </c>
      <c r="I19" s="78">
        <f>0</f>
        <v>0</v>
      </c>
      <c r="J19" s="78">
        <f>0</f>
        <v>0</v>
      </c>
      <c r="K19" s="82">
        <f t="shared" si="2"/>
        <v>11521.4</v>
      </c>
      <c r="L19" s="86"/>
      <c r="M19" s="86"/>
      <c r="N19" s="86"/>
    </row>
    <row r="20" spans="1:22" s="85" customFormat="1" ht="11.5" x14ac:dyDescent="0.25">
      <c r="A20" s="163">
        <v>9</v>
      </c>
      <c r="B20" s="106" t="s">
        <v>148</v>
      </c>
      <c r="C20" s="142" t="s">
        <v>13</v>
      </c>
      <c r="D20" s="142">
        <v>1</v>
      </c>
      <c r="E20" s="142">
        <v>11521.4</v>
      </c>
      <c r="F20" s="78">
        <v>0</v>
      </c>
      <c r="G20" s="78">
        <v>1047.4000000000001</v>
      </c>
      <c r="H20" s="78">
        <v>10474</v>
      </c>
      <c r="I20" s="78">
        <f>0</f>
        <v>0</v>
      </c>
      <c r="J20" s="78">
        <f>0</f>
        <v>0</v>
      </c>
      <c r="K20" s="82">
        <f t="shared" si="2"/>
        <v>11521.4</v>
      </c>
      <c r="L20" s="86"/>
      <c r="M20" s="110"/>
      <c r="N20" s="110"/>
      <c r="O20" s="109"/>
      <c r="P20" s="110"/>
      <c r="Q20" s="110"/>
      <c r="R20" s="110"/>
      <c r="S20" s="110"/>
      <c r="T20" s="110"/>
      <c r="U20" s="110"/>
      <c r="V20" s="110"/>
    </row>
    <row r="21" spans="1:22" s="85" customFormat="1" ht="11.5" x14ac:dyDescent="0.25">
      <c r="A21" s="163">
        <v>10</v>
      </c>
      <c r="B21" s="106" t="s">
        <v>150</v>
      </c>
      <c r="C21" s="142" t="s">
        <v>13</v>
      </c>
      <c r="D21" s="142">
        <v>1</v>
      </c>
      <c r="E21" s="142">
        <v>10931.8</v>
      </c>
      <c r="F21" s="78">
        <v>0</v>
      </c>
      <c r="G21" s="78">
        <v>993.80000000000007</v>
      </c>
      <c r="H21" s="78">
        <v>9938</v>
      </c>
      <c r="I21" s="78">
        <f>0</f>
        <v>0</v>
      </c>
      <c r="J21" s="78">
        <f>0</f>
        <v>0</v>
      </c>
      <c r="K21" s="82">
        <f t="shared" si="2"/>
        <v>10931.8</v>
      </c>
      <c r="L21" s="86"/>
      <c r="M21" s="110"/>
      <c r="N21" s="110"/>
      <c r="O21" s="109"/>
      <c r="P21" s="110"/>
      <c r="Q21" s="110"/>
      <c r="R21" s="110"/>
      <c r="S21" s="110"/>
      <c r="T21" s="110"/>
      <c r="U21" s="110"/>
      <c r="V21" s="110"/>
    </row>
    <row r="22" spans="1:22" s="85" customFormat="1" ht="11.5" x14ac:dyDescent="0.25">
      <c r="A22" s="163">
        <v>11</v>
      </c>
      <c r="B22" s="106" t="s">
        <v>151</v>
      </c>
      <c r="C22" s="142" t="s">
        <v>13</v>
      </c>
      <c r="D22" s="142">
        <v>1</v>
      </c>
      <c r="E22" s="142">
        <v>11589.6</v>
      </c>
      <c r="F22" s="78">
        <v>0</v>
      </c>
      <c r="G22" s="78">
        <v>1053.5999999999999</v>
      </c>
      <c r="H22" s="78">
        <v>10536</v>
      </c>
      <c r="I22" s="78">
        <f>0</f>
        <v>0</v>
      </c>
      <c r="J22" s="78">
        <f>0</f>
        <v>0</v>
      </c>
      <c r="K22" s="82">
        <f t="shared" si="2"/>
        <v>11589.6</v>
      </c>
      <c r="L22" s="86"/>
      <c r="M22" s="86"/>
      <c r="N22" s="86"/>
      <c r="O22" s="109"/>
      <c r="P22" s="110"/>
      <c r="Q22" s="110"/>
      <c r="R22" s="110"/>
      <c r="S22" s="110"/>
      <c r="T22" s="110"/>
      <c r="U22" s="110"/>
      <c r="V22" s="110"/>
    </row>
    <row r="23" spans="1:22" s="74" customFormat="1" ht="11.5" x14ac:dyDescent="0.25">
      <c r="A23" s="163">
        <v>12</v>
      </c>
      <c r="B23" s="106" t="s">
        <v>152</v>
      </c>
      <c r="C23" s="142" t="s">
        <v>13</v>
      </c>
      <c r="D23" s="142">
        <v>1</v>
      </c>
      <c r="E23" s="142">
        <v>16856.399999999998</v>
      </c>
      <c r="F23" s="78">
        <v>0</v>
      </c>
      <c r="G23" s="78">
        <v>1532.4</v>
      </c>
      <c r="H23" s="78">
        <v>15323.999999999998</v>
      </c>
      <c r="I23" s="78">
        <f>0</f>
        <v>0</v>
      </c>
      <c r="J23" s="78">
        <f>0</f>
        <v>0</v>
      </c>
      <c r="K23" s="82">
        <f t="shared" si="2"/>
        <v>16856.399999999998</v>
      </c>
      <c r="L23" s="66"/>
      <c r="M23" s="66"/>
      <c r="N23" s="104"/>
      <c r="O23" s="105"/>
      <c r="P23" s="105"/>
      <c r="Q23" s="105"/>
      <c r="R23" s="105"/>
      <c r="S23" s="105"/>
      <c r="T23" s="105"/>
      <c r="U23" s="105"/>
      <c r="V23" s="105"/>
    </row>
    <row r="24" spans="1:22" s="85" customFormat="1" ht="11.5" x14ac:dyDescent="0.25">
      <c r="A24" s="163">
        <v>13</v>
      </c>
      <c r="B24" s="106" t="s">
        <v>153</v>
      </c>
      <c r="C24" s="142" t="s">
        <v>13</v>
      </c>
      <c r="D24" s="142">
        <v>1</v>
      </c>
      <c r="E24" s="142">
        <v>17360.199999999997</v>
      </c>
      <c r="F24" s="78">
        <f>0</f>
        <v>0</v>
      </c>
      <c r="G24" s="78">
        <v>1578.2</v>
      </c>
      <c r="H24" s="78">
        <v>15781.999999999998</v>
      </c>
      <c r="I24" s="78">
        <f>0</f>
        <v>0</v>
      </c>
      <c r="J24" s="78">
        <f>0</f>
        <v>0</v>
      </c>
      <c r="K24" s="82">
        <f t="shared" si="2"/>
        <v>17360.199999999997</v>
      </c>
      <c r="L24" s="86"/>
      <c r="M24" s="86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s="85" customFormat="1" ht="11.5" x14ac:dyDescent="0.25">
      <c r="A25" s="163">
        <v>14</v>
      </c>
      <c r="B25" s="106" t="s">
        <v>154</v>
      </c>
      <c r="C25" s="142" t="s">
        <v>13</v>
      </c>
      <c r="D25" s="142">
        <v>9</v>
      </c>
      <c r="E25" s="142">
        <v>2500</v>
      </c>
      <c r="F25" s="167">
        <f t="shared" ref="F25:F26" si="3">D25*E25</f>
        <v>22500</v>
      </c>
      <c r="G25" s="78">
        <f>0</f>
        <v>0</v>
      </c>
      <c r="H25" s="78">
        <f>0</f>
        <v>0</v>
      </c>
      <c r="I25" s="78">
        <f>0</f>
        <v>0</v>
      </c>
      <c r="J25" s="78">
        <f>0</f>
        <v>0</v>
      </c>
      <c r="K25" s="82">
        <f t="shared" ref="K25:K26" si="4">SUM(F25:J25)</f>
        <v>22500</v>
      </c>
      <c r="L25" s="86"/>
      <c r="M25" s="86"/>
      <c r="N25" s="86"/>
      <c r="O25" s="109"/>
      <c r="P25" s="110"/>
      <c r="Q25" s="110"/>
      <c r="R25" s="110"/>
      <c r="S25" s="110"/>
      <c r="T25" s="110"/>
      <c r="U25" s="110"/>
      <c r="V25" s="110"/>
    </row>
    <row r="26" spans="1:22" s="85" customFormat="1" ht="11.5" x14ac:dyDescent="0.25">
      <c r="A26" s="163">
        <v>15</v>
      </c>
      <c r="B26" s="106" t="s">
        <v>155</v>
      </c>
      <c r="C26" s="142" t="s">
        <v>13</v>
      </c>
      <c r="D26" s="142">
        <v>8</v>
      </c>
      <c r="E26" s="142">
        <f>2500+2100</f>
        <v>4600</v>
      </c>
      <c r="F26" s="167">
        <f t="shared" si="3"/>
        <v>36800</v>
      </c>
      <c r="G26" s="78">
        <f>0</f>
        <v>0</v>
      </c>
      <c r="H26" s="78">
        <f>0</f>
        <v>0</v>
      </c>
      <c r="I26" s="78">
        <f>0</f>
        <v>0</v>
      </c>
      <c r="J26" s="78">
        <f>0</f>
        <v>0</v>
      </c>
      <c r="K26" s="82">
        <f t="shared" si="4"/>
        <v>36800</v>
      </c>
      <c r="L26" s="86"/>
      <c r="M26" s="86"/>
      <c r="N26" s="86"/>
      <c r="O26" s="109"/>
      <c r="P26" s="110"/>
      <c r="Q26" s="110"/>
      <c r="R26" s="110"/>
      <c r="S26" s="110"/>
      <c r="T26" s="110"/>
      <c r="U26" s="110"/>
      <c r="V26" s="110"/>
    </row>
    <row r="27" spans="1:22" s="85" customFormat="1" ht="11.5" x14ac:dyDescent="0.25">
      <c r="A27" s="163">
        <v>16</v>
      </c>
      <c r="B27" s="106" t="s">
        <v>155</v>
      </c>
      <c r="C27" s="142" t="s">
        <v>13</v>
      </c>
      <c r="D27" s="142">
        <v>1</v>
      </c>
      <c r="E27" s="142">
        <f>3500+2900</f>
        <v>6400</v>
      </c>
      <c r="F27" s="167">
        <f>D27*E27</f>
        <v>6400</v>
      </c>
      <c r="G27" s="78">
        <f>0</f>
        <v>0</v>
      </c>
      <c r="H27" s="78">
        <f>0</f>
        <v>0</v>
      </c>
      <c r="I27" s="78">
        <f>0</f>
        <v>0</v>
      </c>
      <c r="J27" s="78">
        <f>0</f>
        <v>0</v>
      </c>
      <c r="K27" s="82">
        <f>SUM(F27:J27)</f>
        <v>6400</v>
      </c>
      <c r="L27" s="86"/>
      <c r="M27" s="86"/>
      <c r="N27" s="86"/>
      <c r="O27" s="109"/>
      <c r="P27" s="110"/>
      <c r="Q27" s="110"/>
      <c r="R27" s="110"/>
      <c r="S27" s="110"/>
      <c r="T27" s="110"/>
      <c r="U27" s="110"/>
      <c r="V27" s="110"/>
    </row>
    <row r="28" spans="1:22" s="85" customFormat="1" ht="11.5" x14ac:dyDescent="0.25">
      <c r="A28" s="163">
        <v>17</v>
      </c>
      <c r="B28" s="106" t="s">
        <v>145</v>
      </c>
      <c r="C28" s="142" t="s">
        <v>13</v>
      </c>
      <c r="D28" s="142">
        <v>9</v>
      </c>
      <c r="E28" s="142">
        <v>3500</v>
      </c>
      <c r="F28" s="167">
        <f>D28*E28</f>
        <v>31500</v>
      </c>
      <c r="G28" s="78">
        <f>0</f>
        <v>0</v>
      </c>
      <c r="H28" s="78">
        <f>0</f>
        <v>0</v>
      </c>
      <c r="I28" s="78">
        <f>0</f>
        <v>0</v>
      </c>
      <c r="J28" s="78">
        <f>0</f>
        <v>0</v>
      </c>
      <c r="K28" s="82">
        <f>SUM(F28:J28)</f>
        <v>31500</v>
      </c>
      <c r="L28" s="86"/>
      <c r="M28" s="86"/>
      <c r="N28" s="111"/>
      <c r="O28" s="109"/>
      <c r="P28" s="110"/>
      <c r="Q28" s="110"/>
      <c r="R28" s="110"/>
      <c r="S28" s="110"/>
      <c r="T28" s="110"/>
      <c r="U28" s="110"/>
      <c r="V28" s="110"/>
    </row>
    <row r="29" spans="1:22" s="85" customFormat="1" ht="11.5" x14ac:dyDescent="0.25">
      <c r="A29" s="163">
        <v>18</v>
      </c>
      <c r="B29" s="106" t="s">
        <v>58</v>
      </c>
      <c r="C29" s="142" t="s">
        <v>13</v>
      </c>
      <c r="D29" s="142">
        <v>1</v>
      </c>
      <c r="E29" s="142">
        <v>5000</v>
      </c>
      <c r="F29" s="78">
        <v>0</v>
      </c>
      <c r="G29" s="78">
        <v>0</v>
      </c>
      <c r="H29" s="78">
        <v>0</v>
      </c>
      <c r="I29" s="78">
        <f>D29*E29</f>
        <v>5000</v>
      </c>
      <c r="J29" s="78">
        <v>0</v>
      </c>
      <c r="K29" s="82">
        <f t="shared" si="2"/>
        <v>5000</v>
      </c>
      <c r="L29" s="86"/>
      <c r="M29" s="112"/>
      <c r="N29" s="111"/>
      <c r="O29" s="109"/>
      <c r="P29" s="110"/>
      <c r="Q29" s="110"/>
      <c r="R29" s="110"/>
      <c r="S29" s="110"/>
      <c r="T29" s="110"/>
      <c r="U29" s="110"/>
      <c r="V29" s="110"/>
    </row>
    <row r="30" spans="1:22" s="85" customFormat="1" ht="13.15" customHeight="1" thickBot="1" x14ac:dyDescent="0.3">
      <c r="A30" s="113"/>
      <c r="B30" s="114" t="s">
        <v>12</v>
      </c>
      <c r="C30" s="115"/>
      <c r="D30" s="116"/>
      <c r="E30" s="117"/>
      <c r="F30" s="118">
        <f>ROUND(SUM(F12:F29),0)</f>
        <v>148328</v>
      </c>
      <c r="G30" s="118">
        <f t="shared" ref="G30:K30" si="5">ROUND(SUM(G12:G29),0)</f>
        <v>10234</v>
      </c>
      <c r="H30" s="118">
        <f t="shared" si="5"/>
        <v>102342</v>
      </c>
      <c r="I30" s="118">
        <f t="shared" si="5"/>
        <v>5000</v>
      </c>
      <c r="J30" s="118">
        <f t="shared" si="5"/>
        <v>0</v>
      </c>
      <c r="K30" s="165">
        <f t="shared" si="5"/>
        <v>265904</v>
      </c>
      <c r="L30" s="86"/>
      <c r="M30" s="92">
        <f>SUM(F30:J30)</f>
        <v>265904</v>
      </c>
      <c r="N30" s="86"/>
    </row>
    <row r="31" spans="1:22" s="85" customFormat="1" ht="13.15" customHeight="1" x14ac:dyDescent="0.25">
      <c r="A31" s="119"/>
      <c r="B31" s="120"/>
      <c r="C31" s="111"/>
      <c r="D31" s="109"/>
      <c r="E31" s="109"/>
      <c r="F31" s="111"/>
      <c r="G31" s="121"/>
      <c r="H31" s="111"/>
      <c r="I31" s="111"/>
      <c r="J31" s="111"/>
      <c r="K31" s="111"/>
      <c r="L31" s="86"/>
      <c r="M31" s="86"/>
      <c r="N31" s="86"/>
    </row>
    <row r="32" spans="1:22" s="56" customFormat="1" ht="14.25" customHeight="1" x14ac:dyDescent="0.25">
      <c r="A32" s="93"/>
      <c r="B32" s="94"/>
      <c r="C32" s="95"/>
      <c r="D32" s="95"/>
      <c r="E32" s="109"/>
      <c r="F32" s="95"/>
      <c r="G32" s="122"/>
      <c r="H32" s="95"/>
      <c r="I32" s="111"/>
      <c r="J32" s="111"/>
      <c r="K32" s="95">
        <f>'[2]DEVIZ OBIECT'!$J$324+'[2]DEVIZ OBIECT'!$J$304+'[2]DEVIZ OBIECT'!$J$279+'[2]DEVIZ OBIECT'!$J$102</f>
        <v>265904.2</v>
      </c>
      <c r="L32" s="83"/>
      <c r="O32" s="58"/>
      <c r="P32" s="58"/>
      <c r="Q32" s="58"/>
    </row>
    <row r="33" spans="1:17" s="56" customFormat="1" ht="14.25" customHeight="1" x14ac:dyDescent="0.3">
      <c r="A33" s="93"/>
      <c r="B33" s="94"/>
      <c r="C33" s="95"/>
      <c r="D33" s="95"/>
      <c r="E33" s="109"/>
      <c r="F33" s="123"/>
      <c r="G33" s="122"/>
      <c r="H33" s="95"/>
      <c r="I33" s="95"/>
      <c r="J33" s="95"/>
      <c r="K33" s="95"/>
      <c r="L33" s="83"/>
      <c r="O33" s="58"/>
      <c r="P33" s="58"/>
      <c r="Q33" s="58"/>
    </row>
    <row r="34" spans="1:17" s="56" customFormat="1" ht="14.25" customHeight="1" x14ac:dyDescent="0.25">
      <c r="A34" s="144"/>
      <c r="B34" s="131" t="s">
        <v>83</v>
      </c>
      <c r="C34" s="132"/>
      <c r="D34" s="132"/>
      <c r="E34" s="107"/>
      <c r="F34" s="132"/>
      <c r="G34" s="145"/>
      <c r="H34" s="132"/>
      <c r="I34" s="132"/>
      <c r="J34" s="132"/>
      <c r="K34" s="132"/>
      <c r="L34" s="83"/>
      <c r="O34" s="58"/>
      <c r="P34" s="58"/>
      <c r="Q34" s="58"/>
    </row>
    <row r="35" spans="1:17" s="56" customFormat="1" ht="14.25" customHeight="1" x14ac:dyDescent="0.25">
      <c r="A35" s="144"/>
      <c r="B35" s="131" t="s">
        <v>92</v>
      </c>
      <c r="C35" s="132" t="s">
        <v>13</v>
      </c>
      <c r="D35" s="132">
        <v>9</v>
      </c>
      <c r="E35" s="107">
        <v>3500</v>
      </c>
      <c r="F35" s="132"/>
      <c r="G35" s="145"/>
      <c r="H35" s="132"/>
      <c r="I35" s="132"/>
      <c r="J35" s="132"/>
      <c r="K35" s="132">
        <f>E35*D35</f>
        <v>31500</v>
      </c>
      <c r="L35" s="83"/>
      <c r="O35" s="58"/>
      <c r="P35" s="58"/>
      <c r="Q35" s="58"/>
    </row>
    <row r="36" spans="1:17" s="56" customFormat="1" ht="14.25" customHeight="1" x14ac:dyDescent="0.25">
      <c r="A36" s="93"/>
      <c r="B36" s="94"/>
      <c r="C36" s="95"/>
      <c r="D36" s="95"/>
      <c r="E36" s="109"/>
      <c r="F36" s="95"/>
      <c r="G36" s="122"/>
      <c r="H36" s="95"/>
      <c r="I36" s="111"/>
      <c r="J36" s="111"/>
      <c r="K36" s="95"/>
      <c r="L36" s="83"/>
      <c r="O36" s="58"/>
      <c r="P36" s="58"/>
      <c r="Q36" s="58"/>
    </row>
    <row r="37" spans="1:17" s="56" customFormat="1" ht="14.25" customHeight="1" x14ac:dyDescent="0.3">
      <c r="A37" s="93"/>
      <c r="B37" s="94"/>
      <c r="C37" s="95"/>
      <c r="D37" s="95"/>
      <c r="E37" s="109"/>
      <c r="F37" s="123"/>
      <c r="G37" s="122"/>
      <c r="H37" s="95"/>
      <c r="I37" s="95"/>
      <c r="J37" s="95"/>
      <c r="K37" s="95"/>
      <c r="L37" s="83"/>
      <c r="O37" s="58"/>
      <c r="P37" s="58"/>
      <c r="Q37" s="58"/>
    </row>
    <row r="38" spans="1:17" s="56" customFormat="1" ht="14.25" customHeight="1" x14ac:dyDescent="0.25">
      <c r="A38" s="93"/>
      <c r="B38" s="94"/>
      <c r="C38" s="95"/>
      <c r="D38" s="95"/>
      <c r="E38" s="109"/>
      <c r="F38" s="95"/>
      <c r="G38" s="122"/>
      <c r="H38" s="95"/>
      <c r="I38" s="95"/>
      <c r="J38" s="95"/>
      <c r="K38" s="95"/>
      <c r="L38" s="83"/>
      <c r="O38" s="58"/>
      <c r="P38" s="58"/>
      <c r="Q38" s="58"/>
    </row>
    <row r="39" spans="1:17" s="56" customFormat="1" ht="14.25" customHeight="1" x14ac:dyDescent="0.25">
      <c r="A39" s="93"/>
      <c r="B39" s="94"/>
      <c r="C39" s="95"/>
      <c r="D39" s="95"/>
      <c r="E39" s="109"/>
      <c r="F39" s="95"/>
      <c r="G39" s="122"/>
      <c r="H39" s="95"/>
      <c r="I39" s="95"/>
      <c r="J39" s="95"/>
      <c r="K39" s="95"/>
      <c r="L39" s="83"/>
      <c r="O39" s="58"/>
      <c r="P39" s="58"/>
      <c r="Q39" s="58"/>
    </row>
    <row r="40" spans="1:17" s="56" customFormat="1" ht="14.25" customHeight="1" x14ac:dyDescent="0.25">
      <c r="A40" s="93"/>
      <c r="B40" s="94"/>
      <c r="C40" s="95"/>
      <c r="D40" s="95"/>
      <c r="E40" s="109"/>
      <c r="F40" s="95"/>
      <c r="G40" s="122"/>
      <c r="H40" s="95"/>
      <c r="I40" s="95"/>
      <c r="J40" s="95"/>
      <c r="K40" s="95"/>
      <c r="L40" s="83"/>
      <c r="O40" s="58"/>
      <c r="P40" s="58"/>
      <c r="Q40" s="58"/>
    </row>
    <row r="41" spans="1:17" s="56" customFormat="1" ht="14.25" customHeight="1" x14ac:dyDescent="0.25">
      <c r="A41" s="93"/>
      <c r="B41" s="94"/>
      <c r="C41" s="95"/>
      <c r="D41" s="95"/>
      <c r="E41" s="109"/>
      <c r="F41" s="95"/>
      <c r="G41" s="122"/>
      <c r="H41" s="95"/>
      <c r="I41" s="95"/>
      <c r="J41" s="95"/>
      <c r="K41" s="95"/>
      <c r="L41" s="83"/>
      <c r="O41" s="58"/>
      <c r="P41" s="58"/>
      <c r="Q41" s="58"/>
    </row>
    <row r="42" spans="1:17" s="56" customFormat="1" ht="14.25" customHeight="1" x14ac:dyDescent="0.25">
      <c r="A42" s="93"/>
      <c r="B42" s="94"/>
      <c r="C42" s="95"/>
      <c r="D42" s="95"/>
      <c r="E42" s="109"/>
      <c r="F42" s="95"/>
      <c r="G42" s="122"/>
      <c r="H42" s="95"/>
      <c r="I42" s="95"/>
      <c r="J42" s="95"/>
      <c r="K42" s="95"/>
      <c r="L42" s="83"/>
      <c r="O42" s="58"/>
      <c r="P42" s="58"/>
      <c r="Q42" s="58"/>
    </row>
    <row r="43" spans="1:17" s="56" customFormat="1" ht="14.25" customHeight="1" x14ac:dyDescent="0.25">
      <c r="A43" s="93"/>
      <c r="B43" s="94"/>
      <c r="C43" s="95"/>
      <c r="D43" s="95"/>
      <c r="E43" s="109"/>
      <c r="F43" s="95"/>
      <c r="G43" s="122"/>
      <c r="H43" s="95"/>
      <c r="I43" s="95"/>
      <c r="J43" s="95"/>
      <c r="K43" s="95"/>
      <c r="L43" s="83"/>
      <c r="O43" s="58"/>
      <c r="P43" s="58"/>
      <c r="Q43" s="58"/>
    </row>
    <row r="44" spans="1:17" s="56" customFormat="1" ht="14.25" customHeight="1" x14ac:dyDescent="0.25">
      <c r="A44" s="93"/>
      <c r="B44" s="94"/>
      <c r="C44" s="95"/>
      <c r="D44" s="95"/>
      <c r="E44" s="109"/>
      <c r="F44" s="95"/>
      <c r="G44" s="122"/>
      <c r="H44" s="95"/>
      <c r="I44" s="95"/>
      <c r="J44" s="95"/>
      <c r="K44" s="95"/>
      <c r="L44" s="83"/>
      <c r="O44" s="58"/>
      <c r="P44" s="58"/>
      <c r="Q44" s="58"/>
    </row>
    <row r="45" spans="1:17" s="56" customFormat="1" ht="14.25" customHeight="1" x14ac:dyDescent="0.3">
      <c r="A45" s="93"/>
      <c r="B45" s="94"/>
      <c r="C45" s="95"/>
      <c r="D45" s="95"/>
      <c r="E45" s="124"/>
      <c r="F45" s="98"/>
      <c r="G45" s="122"/>
      <c r="H45" s="95"/>
      <c r="I45" s="95"/>
      <c r="J45" s="95"/>
      <c r="K45" s="95"/>
      <c r="L45" s="83"/>
      <c r="O45" s="58"/>
      <c r="P45" s="58"/>
      <c r="Q45" s="58"/>
    </row>
    <row r="46" spans="1:17" s="56" customFormat="1" ht="14.25" customHeight="1" x14ac:dyDescent="0.25">
      <c r="A46" s="93"/>
      <c r="B46" s="94"/>
      <c r="C46" s="95"/>
      <c r="D46" s="95"/>
      <c r="E46" s="109"/>
      <c r="F46" s="95"/>
      <c r="G46" s="122"/>
      <c r="H46" s="95"/>
      <c r="I46" s="95"/>
      <c r="J46" s="95"/>
      <c r="K46" s="95"/>
      <c r="L46" s="83"/>
      <c r="O46" s="58"/>
      <c r="P46" s="58"/>
      <c r="Q46" s="58"/>
    </row>
    <row r="47" spans="1:17" s="56" customFormat="1" ht="14.25" customHeight="1" x14ac:dyDescent="0.25">
      <c r="A47" s="93"/>
      <c r="B47" s="94"/>
      <c r="C47" s="95"/>
      <c r="D47" s="95"/>
      <c r="E47" s="109"/>
      <c r="F47" s="95"/>
      <c r="G47" s="122"/>
      <c r="H47" s="95"/>
      <c r="I47" s="95"/>
      <c r="J47" s="95"/>
      <c r="K47" s="95"/>
      <c r="L47" s="83"/>
      <c r="O47" s="58"/>
      <c r="P47" s="58"/>
      <c r="Q47" s="58"/>
    </row>
    <row r="48" spans="1:17" s="56" customFormat="1" ht="14.25" customHeight="1" x14ac:dyDescent="0.25">
      <c r="A48" s="93"/>
      <c r="B48" s="94"/>
      <c r="C48" s="95"/>
      <c r="D48" s="95"/>
      <c r="E48" s="109"/>
      <c r="F48" s="95"/>
      <c r="G48" s="122"/>
      <c r="H48" s="95"/>
      <c r="I48" s="95"/>
      <c r="J48" s="95"/>
      <c r="K48" s="95"/>
      <c r="L48" s="83"/>
      <c r="O48" s="58"/>
      <c r="P48" s="58"/>
      <c r="Q48" s="58"/>
    </row>
    <row r="49" spans="1:17" s="56" customFormat="1" ht="14.25" customHeight="1" x14ac:dyDescent="0.25">
      <c r="A49" s="93"/>
      <c r="B49" s="94"/>
      <c r="C49" s="95"/>
      <c r="D49" s="95"/>
      <c r="E49" s="125"/>
      <c r="F49" s="95"/>
      <c r="G49" s="122"/>
      <c r="H49" s="95"/>
      <c r="I49" s="95"/>
      <c r="J49" s="95"/>
      <c r="K49" s="95"/>
      <c r="L49" s="83"/>
      <c r="O49" s="58"/>
      <c r="P49" s="58"/>
      <c r="Q49" s="58"/>
    </row>
    <row r="50" spans="1:17" s="56" customFormat="1" ht="14.25" customHeight="1" x14ac:dyDescent="0.25">
      <c r="A50" s="93"/>
      <c r="B50" s="94"/>
      <c r="C50" s="95"/>
      <c r="D50" s="95"/>
      <c r="E50" s="125"/>
      <c r="F50" s="95"/>
      <c r="G50" s="122"/>
      <c r="H50" s="95"/>
      <c r="I50" s="95"/>
      <c r="J50" s="95"/>
      <c r="K50" s="95"/>
      <c r="L50" s="83"/>
      <c r="O50" s="58"/>
      <c r="P50" s="58"/>
      <c r="Q50" s="58"/>
    </row>
    <row r="51" spans="1:17" s="56" customFormat="1" ht="14.25" customHeight="1" x14ac:dyDescent="0.25">
      <c r="A51" s="93"/>
      <c r="B51" s="94"/>
      <c r="C51" s="95"/>
      <c r="D51" s="95"/>
      <c r="E51" s="125"/>
      <c r="F51" s="95"/>
      <c r="G51" s="122"/>
      <c r="H51" s="95"/>
      <c r="I51" s="95"/>
      <c r="J51" s="95"/>
      <c r="K51" s="95"/>
      <c r="L51" s="83"/>
      <c r="O51" s="58"/>
      <c r="P51" s="58"/>
      <c r="Q51" s="58"/>
    </row>
    <row r="52" spans="1:17" s="56" customFormat="1" ht="14.25" customHeight="1" x14ac:dyDescent="0.25">
      <c r="A52" s="93"/>
      <c r="B52" s="94"/>
      <c r="C52" s="95"/>
      <c r="D52" s="95"/>
      <c r="E52" s="125"/>
      <c r="F52" s="95"/>
      <c r="G52" s="122"/>
      <c r="H52" s="95"/>
      <c r="I52" s="95"/>
      <c r="J52" s="95"/>
      <c r="K52" s="95"/>
      <c r="L52" s="83"/>
      <c r="O52" s="58"/>
      <c r="P52" s="58"/>
      <c r="Q52" s="58"/>
    </row>
    <row r="53" spans="1:17" s="56" customFormat="1" ht="14.25" customHeight="1" x14ac:dyDescent="0.25">
      <c r="A53" s="93"/>
      <c r="B53" s="94"/>
      <c r="C53" s="95"/>
      <c r="D53" s="95"/>
      <c r="E53" s="125"/>
      <c r="F53" s="95"/>
      <c r="G53" s="122"/>
      <c r="H53" s="95"/>
      <c r="I53" s="95"/>
      <c r="J53" s="95"/>
      <c r="K53" s="95"/>
      <c r="L53" s="83"/>
      <c r="O53" s="58"/>
      <c r="P53" s="58"/>
      <c r="Q53" s="58"/>
    </row>
    <row r="54" spans="1:17" s="56" customFormat="1" ht="14.25" customHeight="1" x14ac:dyDescent="0.25">
      <c r="A54" s="93"/>
      <c r="B54" s="94"/>
      <c r="C54" s="95"/>
      <c r="D54" s="95"/>
      <c r="E54" s="125"/>
      <c r="F54" s="95"/>
      <c r="G54" s="122"/>
      <c r="H54" s="95"/>
      <c r="I54" s="95"/>
      <c r="J54" s="95"/>
      <c r="K54" s="95"/>
      <c r="L54" s="83"/>
      <c r="O54" s="58"/>
      <c r="P54" s="58"/>
      <c r="Q54" s="58"/>
    </row>
    <row r="55" spans="1:17" s="56" customFormat="1" ht="14.25" customHeight="1" x14ac:dyDescent="0.25">
      <c r="A55" s="93"/>
      <c r="B55" s="94"/>
      <c r="C55" s="95"/>
      <c r="D55" s="95"/>
      <c r="E55" s="125"/>
      <c r="F55" s="95"/>
      <c r="G55" s="122"/>
      <c r="H55" s="95"/>
      <c r="I55" s="95"/>
      <c r="J55" s="95"/>
      <c r="K55" s="95"/>
      <c r="L55" s="83"/>
      <c r="O55" s="58"/>
      <c r="P55" s="58"/>
      <c r="Q55" s="58"/>
    </row>
    <row r="56" spans="1:17" s="56" customFormat="1" ht="14.25" customHeight="1" x14ac:dyDescent="0.25">
      <c r="A56" s="93"/>
      <c r="B56" s="94"/>
      <c r="C56" s="95"/>
      <c r="D56" s="95"/>
      <c r="E56" s="125"/>
      <c r="F56" s="95"/>
      <c r="G56" s="122"/>
      <c r="H56" s="95"/>
      <c r="I56" s="95"/>
      <c r="J56" s="95"/>
      <c r="K56" s="95"/>
      <c r="L56" s="83"/>
      <c r="O56" s="58"/>
      <c r="P56" s="58"/>
      <c r="Q56" s="58"/>
    </row>
    <row r="57" spans="1:17" s="56" customFormat="1" ht="14.25" customHeight="1" x14ac:dyDescent="0.25">
      <c r="A57" s="93"/>
      <c r="B57" s="94"/>
      <c r="C57" s="95"/>
      <c r="D57" s="95"/>
      <c r="E57" s="125"/>
      <c r="F57" s="95"/>
      <c r="G57" s="122"/>
      <c r="H57" s="95"/>
      <c r="I57" s="95"/>
      <c r="J57" s="95"/>
      <c r="K57" s="95"/>
      <c r="L57" s="83"/>
      <c r="O57" s="58"/>
      <c r="P57" s="58"/>
      <c r="Q57" s="58"/>
    </row>
    <row r="58" spans="1:17" s="56" customFormat="1" ht="14.25" customHeight="1" x14ac:dyDescent="0.25">
      <c r="A58" s="93"/>
      <c r="B58" s="94"/>
      <c r="C58" s="95"/>
      <c r="D58" s="95"/>
      <c r="E58" s="125"/>
      <c r="F58" s="95"/>
      <c r="G58" s="122"/>
      <c r="H58" s="95"/>
      <c r="I58" s="95"/>
      <c r="J58" s="95"/>
      <c r="K58" s="95"/>
      <c r="L58" s="83"/>
      <c r="O58" s="58"/>
      <c r="P58" s="58"/>
      <c r="Q58" s="58"/>
    </row>
    <row r="59" spans="1:17" s="56" customFormat="1" ht="14.25" customHeight="1" x14ac:dyDescent="0.25">
      <c r="A59" s="93"/>
      <c r="B59" s="94"/>
      <c r="C59" s="95"/>
      <c r="D59" s="95"/>
      <c r="E59" s="125"/>
      <c r="F59" s="95"/>
      <c r="G59" s="122"/>
      <c r="H59" s="95"/>
      <c r="I59" s="95"/>
      <c r="J59" s="95"/>
      <c r="K59" s="95"/>
      <c r="L59" s="83"/>
      <c r="O59" s="58"/>
      <c r="P59" s="58"/>
      <c r="Q59" s="58"/>
    </row>
    <row r="60" spans="1:17" s="56" customFormat="1" ht="14.25" customHeight="1" x14ac:dyDescent="0.25">
      <c r="A60" s="93"/>
      <c r="B60" s="94"/>
      <c r="C60" s="95"/>
      <c r="D60" s="95"/>
      <c r="E60" s="125"/>
      <c r="F60" s="95"/>
      <c r="G60" s="122"/>
      <c r="H60" s="95"/>
      <c r="I60" s="95"/>
      <c r="J60" s="95"/>
      <c r="K60" s="95"/>
      <c r="L60" s="83"/>
      <c r="O60" s="58"/>
      <c r="P60" s="58"/>
      <c r="Q60" s="58"/>
    </row>
    <row r="61" spans="1:17" s="56" customFormat="1" ht="14.25" customHeight="1" x14ac:dyDescent="0.25">
      <c r="A61" s="93"/>
      <c r="B61" s="94"/>
      <c r="C61" s="95"/>
      <c r="D61" s="95"/>
      <c r="E61" s="125"/>
      <c r="F61" s="95"/>
      <c r="G61" s="122"/>
      <c r="H61" s="95"/>
      <c r="I61" s="95"/>
      <c r="J61" s="95"/>
      <c r="K61" s="95"/>
      <c r="L61" s="83"/>
      <c r="O61" s="58"/>
      <c r="P61" s="58"/>
      <c r="Q61" s="58"/>
    </row>
    <row r="62" spans="1:17" s="56" customFormat="1" ht="14.25" customHeight="1" x14ac:dyDescent="0.25">
      <c r="A62" s="93"/>
      <c r="B62" s="94"/>
      <c r="C62" s="95"/>
      <c r="D62" s="95"/>
      <c r="E62" s="125"/>
      <c r="F62" s="95"/>
      <c r="G62" s="122"/>
      <c r="H62" s="95"/>
      <c r="I62" s="95"/>
      <c r="J62" s="95"/>
      <c r="K62" s="95"/>
      <c r="L62" s="83"/>
      <c r="O62" s="58"/>
      <c r="P62" s="58"/>
      <c r="Q62" s="58"/>
    </row>
    <row r="63" spans="1:17" s="56" customFormat="1" ht="14.25" customHeight="1" x14ac:dyDescent="0.25">
      <c r="A63" s="93"/>
      <c r="B63" s="94"/>
      <c r="C63" s="95"/>
      <c r="D63" s="95"/>
      <c r="E63" s="125"/>
      <c r="F63" s="95"/>
      <c r="G63" s="122"/>
      <c r="H63" s="95"/>
      <c r="I63" s="95"/>
      <c r="J63" s="95"/>
      <c r="K63" s="95"/>
      <c r="L63" s="83"/>
      <c r="O63" s="58"/>
      <c r="P63" s="58"/>
      <c r="Q63" s="58"/>
    </row>
    <row r="64" spans="1:17" s="56" customFormat="1" ht="14.25" customHeight="1" x14ac:dyDescent="0.25">
      <c r="A64" s="93"/>
      <c r="B64" s="94"/>
      <c r="C64" s="95"/>
      <c r="D64" s="95"/>
      <c r="E64" s="125"/>
      <c r="F64" s="95"/>
      <c r="G64" s="122"/>
      <c r="H64" s="95"/>
      <c r="I64" s="95"/>
      <c r="J64" s="95"/>
      <c r="K64" s="95"/>
      <c r="L64" s="83"/>
      <c r="O64" s="58"/>
      <c r="P64" s="58"/>
      <c r="Q64" s="58"/>
    </row>
    <row r="65" spans="1:17" s="56" customFormat="1" ht="14.25" customHeight="1" x14ac:dyDescent="0.25">
      <c r="A65" s="93"/>
      <c r="B65" s="94"/>
      <c r="C65" s="95"/>
      <c r="D65" s="95"/>
      <c r="E65" s="125"/>
      <c r="F65" s="95"/>
      <c r="G65" s="122"/>
      <c r="H65" s="95"/>
      <c r="I65" s="95"/>
      <c r="J65" s="95"/>
      <c r="K65" s="95"/>
      <c r="L65" s="83"/>
      <c r="O65" s="58"/>
      <c r="P65" s="58"/>
      <c r="Q65" s="58"/>
    </row>
    <row r="66" spans="1:17" s="56" customFormat="1" ht="14.25" customHeight="1" x14ac:dyDescent="0.25">
      <c r="A66" s="93"/>
      <c r="B66" s="94"/>
      <c r="C66" s="95"/>
      <c r="D66" s="95"/>
      <c r="E66" s="125"/>
      <c r="F66" s="95"/>
      <c r="G66" s="122"/>
      <c r="H66" s="95"/>
      <c r="I66" s="95"/>
      <c r="J66" s="95"/>
      <c r="K66" s="95"/>
      <c r="L66" s="83"/>
      <c r="O66" s="58"/>
      <c r="P66" s="58"/>
      <c r="Q66" s="58"/>
    </row>
    <row r="67" spans="1:17" s="56" customFormat="1" ht="14.25" customHeight="1" x14ac:dyDescent="0.25">
      <c r="A67" s="93"/>
      <c r="B67" s="94"/>
      <c r="C67" s="95"/>
      <c r="D67" s="95"/>
      <c r="E67" s="125"/>
      <c r="F67" s="95"/>
      <c r="G67" s="122"/>
      <c r="H67" s="95"/>
      <c r="I67" s="95"/>
      <c r="J67" s="95"/>
      <c r="K67" s="95"/>
      <c r="L67" s="83"/>
      <c r="O67" s="58"/>
      <c r="P67" s="58"/>
      <c r="Q67" s="58"/>
    </row>
    <row r="68" spans="1:17" s="56" customFormat="1" ht="14.25" customHeight="1" x14ac:dyDescent="0.25">
      <c r="A68" s="93"/>
      <c r="B68" s="94"/>
      <c r="C68" s="95"/>
      <c r="D68" s="95"/>
      <c r="E68" s="125"/>
      <c r="F68" s="95"/>
      <c r="G68" s="122"/>
      <c r="H68" s="95"/>
      <c r="I68" s="95"/>
      <c r="J68" s="95"/>
      <c r="K68" s="95"/>
      <c r="L68" s="83"/>
      <c r="O68" s="58"/>
      <c r="P68" s="58"/>
      <c r="Q68" s="58"/>
    </row>
    <row r="69" spans="1:17" s="56" customFormat="1" ht="14.25" customHeight="1" x14ac:dyDescent="0.25">
      <c r="A69" s="93"/>
      <c r="B69" s="94"/>
      <c r="C69" s="95"/>
      <c r="D69" s="95"/>
      <c r="E69" s="125"/>
      <c r="F69" s="95"/>
      <c r="G69" s="122"/>
      <c r="H69" s="95"/>
      <c r="I69" s="95"/>
      <c r="J69" s="95"/>
      <c r="K69" s="95"/>
      <c r="L69" s="83"/>
      <c r="O69" s="58"/>
      <c r="P69" s="58"/>
      <c r="Q69" s="58"/>
    </row>
    <row r="70" spans="1:17" s="56" customFormat="1" ht="14.25" customHeight="1" x14ac:dyDescent="0.25">
      <c r="A70" s="93"/>
      <c r="B70" s="94"/>
      <c r="C70" s="95"/>
      <c r="D70" s="95"/>
      <c r="E70" s="125"/>
      <c r="F70" s="95"/>
      <c r="G70" s="122"/>
      <c r="H70" s="95"/>
      <c r="I70" s="95"/>
      <c r="J70" s="95"/>
      <c r="K70" s="95"/>
      <c r="L70" s="83"/>
      <c r="O70" s="58"/>
      <c r="P70" s="58"/>
      <c r="Q70" s="58"/>
    </row>
    <row r="71" spans="1:17" s="56" customFormat="1" ht="14.25" customHeight="1" x14ac:dyDescent="0.25">
      <c r="A71" s="93"/>
      <c r="B71" s="94"/>
      <c r="C71" s="95"/>
      <c r="D71" s="95"/>
      <c r="E71" s="125"/>
      <c r="F71" s="95"/>
      <c r="G71" s="122"/>
      <c r="H71" s="95"/>
      <c r="I71" s="95"/>
      <c r="J71" s="95"/>
      <c r="K71" s="95"/>
      <c r="L71" s="83"/>
      <c r="O71" s="58"/>
      <c r="P71" s="58"/>
      <c r="Q71" s="58"/>
    </row>
    <row r="72" spans="1:17" s="56" customFormat="1" ht="14.25" customHeight="1" x14ac:dyDescent="0.25">
      <c r="A72" s="93"/>
      <c r="B72" s="94"/>
      <c r="C72" s="95"/>
      <c r="D72" s="95"/>
      <c r="E72" s="125"/>
      <c r="F72" s="95"/>
      <c r="G72" s="122"/>
      <c r="H72" s="95"/>
      <c r="I72" s="95"/>
      <c r="J72" s="95"/>
      <c r="K72" s="95"/>
      <c r="L72" s="83"/>
      <c r="O72" s="58"/>
      <c r="P72" s="58"/>
      <c r="Q72" s="58"/>
    </row>
    <row r="73" spans="1:17" s="56" customFormat="1" ht="14.25" customHeight="1" x14ac:dyDescent="0.25">
      <c r="A73" s="93"/>
      <c r="B73" s="94"/>
      <c r="C73" s="95"/>
      <c r="D73" s="95"/>
      <c r="E73" s="125"/>
      <c r="F73" s="95"/>
      <c r="G73" s="122"/>
      <c r="H73" s="95"/>
      <c r="I73" s="95"/>
      <c r="J73" s="95"/>
      <c r="K73" s="95"/>
      <c r="L73" s="83"/>
      <c r="O73" s="58"/>
      <c r="P73" s="58"/>
      <c r="Q73" s="58"/>
    </row>
    <row r="74" spans="1:17" s="56" customFormat="1" ht="14.25" customHeight="1" x14ac:dyDescent="0.25">
      <c r="A74" s="93"/>
      <c r="B74" s="94"/>
      <c r="C74" s="95"/>
      <c r="D74" s="95"/>
      <c r="E74" s="125"/>
      <c r="F74" s="95"/>
      <c r="G74" s="122"/>
      <c r="H74" s="95"/>
      <c r="I74" s="95"/>
      <c r="J74" s="95"/>
      <c r="K74" s="95"/>
      <c r="L74" s="83"/>
      <c r="O74" s="58"/>
      <c r="P74" s="58"/>
      <c r="Q74" s="58"/>
    </row>
    <row r="75" spans="1:17" s="56" customFormat="1" ht="14.25" customHeight="1" x14ac:dyDescent="0.25">
      <c r="A75" s="93"/>
      <c r="B75" s="94"/>
      <c r="C75" s="95"/>
      <c r="D75" s="95"/>
      <c r="E75" s="125"/>
      <c r="F75" s="95"/>
      <c r="G75" s="122"/>
      <c r="H75" s="95"/>
      <c r="I75" s="95"/>
      <c r="J75" s="95"/>
      <c r="K75" s="95"/>
      <c r="L75" s="83"/>
      <c r="O75" s="58"/>
      <c r="P75" s="58"/>
      <c r="Q75" s="58"/>
    </row>
    <row r="76" spans="1:17" s="56" customFormat="1" ht="14.25" customHeight="1" x14ac:dyDescent="0.25">
      <c r="A76" s="93"/>
      <c r="B76" s="94"/>
      <c r="C76" s="95"/>
      <c r="D76" s="95"/>
      <c r="E76" s="125"/>
      <c r="F76" s="95"/>
      <c r="G76" s="122"/>
      <c r="H76" s="95"/>
      <c r="I76" s="95"/>
      <c r="J76" s="95"/>
      <c r="K76" s="95"/>
      <c r="L76" s="83"/>
      <c r="O76" s="58"/>
      <c r="P76" s="58"/>
      <c r="Q76" s="58"/>
    </row>
    <row r="77" spans="1:17" s="56" customFormat="1" ht="14.25" customHeight="1" x14ac:dyDescent="0.25">
      <c r="A77" s="93"/>
      <c r="B77" s="94"/>
      <c r="C77" s="95"/>
      <c r="D77" s="95"/>
      <c r="E77" s="125"/>
      <c r="F77" s="95"/>
      <c r="G77" s="122"/>
      <c r="H77" s="95"/>
      <c r="I77" s="95"/>
      <c r="J77" s="95"/>
      <c r="K77" s="95"/>
      <c r="L77" s="83"/>
      <c r="O77" s="58"/>
      <c r="P77" s="58"/>
      <c r="Q77" s="58"/>
    </row>
    <row r="78" spans="1:17" s="56" customFormat="1" ht="14.25" customHeight="1" x14ac:dyDescent="0.25">
      <c r="A78" s="93"/>
      <c r="B78" s="94"/>
      <c r="C78" s="95"/>
      <c r="D78" s="95"/>
      <c r="E78" s="125"/>
      <c r="F78" s="95"/>
      <c r="G78" s="122"/>
      <c r="H78" s="95"/>
      <c r="I78" s="95"/>
      <c r="J78" s="95"/>
      <c r="K78" s="95"/>
      <c r="L78" s="83"/>
      <c r="O78" s="58"/>
      <c r="P78" s="58"/>
      <c r="Q78" s="58"/>
    </row>
    <row r="79" spans="1:17" s="56" customFormat="1" ht="14.25" customHeight="1" x14ac:dyDescent="0.25">
      <c r="A79" s="93"/>
      <c r="B79" s="94"/>
      <c r="C79" s="95"/>
      <c r="D79" s="95"/>
      <c r="E79" s="125"/>
      <c r="F79" s="95"/>
      <c r="G79" s="122"/>
      <c r="H79" s="95"/>
      <c r="I79" s="95"/>
      <c r="J79" s="95"/>
      <c r="K79" s="95"/>
      <c r="L79" s="83"/>
      <c r="O79" s="58"/>
      <c r="P79" s="58"/>
      <c r="Q79" s="58"/>
    </row>
    <row r="80" spans="1:17" s="56" customFormat="1" ht="14.25" customHeight="1" x14ac:dyDescent="0.25">
      <c r="A80" s="93"/>
      <c r="B80" s="94"/>
      <c r="C80" s="95"/>
      <c r="D80" s="95"/>
      <c r="E80" s="125"/>
      <c r="F80" s="95"/>
      <c r="G80" s="122"/>
      <c r="H80" s="95"/>
      <c r="I80" s="95"/>
      <c r="J80" s="95"/>
      <c r="K80" s="95"/>
      <c r="L80" s="83"/>
      <c r="O80" s="58"/>
      <c r="P80" s="58"/>
      <c r="Q80" s="58"/>
    </row>
    <row r="81" spans="1:17" s="56" customFormat="1" ht="14.25" customHeight="1" x14ac:dyDescent="0.25">
      <c r="A81" s="93"/>
      <c r="B81" s="94"/>
      <c r="C81" s="95"/>
      <c r="D81" s="95"/>
      <c r="E81" s="125"/>
      <c r="F81" s="95"/>
      <c r="G81" s="122"/>
      <c r="H81" s="95"/>
      <c r="I81" s="95"/>
      <c r="J81" s="95"/>
      <c r="K81" s="95"/>
      <c r="L81" s="83"/>
      <c r="O81" s="58"/>
      <c r="P81" s="58"/>
      <c r="Q81" s="58"/>
    </row>
    <row r="82" spans="1:17" s="56" customFormat="1" ht="14.25" customHeight="1" x14ac:dyDescent="0.25">
      <c r="A82" s="93"/>
      <c r="B82" s="94"/>
      <c r="C82" s="95"/>
      <c r="D82" s="95"/>
      <c r="E82" s="125"/>
      <c r="F82" s="95"/>
      <c r="G82" s="122"/>
      <c r="H82" s="95"/>
      <c r="I82" s="95"/>
      <c r="J82" s="95"/>
      <c r="K82" s="95"/>
      <c r="L82" s="83"/>
      <c r="O82" s="58"/>
      <c r="P82" s="58"/>
      <c r="Q82" s="58"/>
    </row>
    <row r="83" spans="1:17" s="56" customFormat="1" ht="14.25" customHeight="1" x14ac:dyDescent="0.25">
      <c r="A83" s="93"/>
      <c r="B83" s="94"/>
      <c r="C83" s="95"/>
      <c r="D83" s="95"/>
      <c r="E83" s="125"/>
      <c r="F83" s="95"/>
      <c r="G83" s="122"/>
      <c r="H83" s="95"/>
      <c r="I83" s="95"/>
      <c r="J83" s="95"/>
      <c r="K83" s="95"/>
      <c r="L83" s="83"/>
      <c r="O83" s="58"/>
      <c r="P83" s="58"/>
      <c r="Q83" s="58"/>
    </row>
    <row r="84" spans="1:17" s="56" customFormat="1" ht="14.25" customHeight="1" x14ac:dyDescent="0.25">
      <c r="A84" s="93"/>
      <c r="B84" s="94"/>
      <c r="C84" s="95"/>
      <c r="D84" s="95"/>
      <c r="E84" s="125"/>
      <c r="F84" s="95"/>
      <c r="G84" s="122"/>
      <c r="H84" s="95"/>
      <c r="I84" s="95"/>
      <c r="J84" s="95"/>
      <c r="K84" s="95"/>
      <c r="L84" s="83"/>
      <c r="O84" s="58"/>
      <c r="P84" s="58"/>
      <c r="Q84" s="58"/>
    </row>
    <row r="85" spans="1:17" s="56" customFormat="1" ht="14.25" customHeight="1" x14ac:dyDescent="0.25">
      <c r="A85" s="93"/>
      <c r="B85" s="94"/>
      <c r="C85" s="95"/>
      <c r="D85" s="95"/>
      <c r="E85" s="125"/>
      <c r="F85" s="95"/>
      <c r="G85" s="122"/>
      <c r="H85" s="95"/>
      <c r="I85" s="95"/>
      <c r="J85" s="95"/>
      <c r="K85" s="95"/>
      <c r="L85" s="83"/>
      <c r="O85" s="58"/>
      <c r="P85" s="58"/>
      <c r="Q85" s="58"/>
    </row>
    <row r="86" spans="1:17" s="56" customFormat="1" ht="14.25" customHeight="1" x14ac:dyDescent="0.25">
      <c r="A86" s="93"/>
      <c r="B86" s="94"/>
      <c r="C86" s="95"/>
      <c r="D86" s="95"/>
      <c r="E86" s="125"/>
      <c r="F86" s="95"/>
      <c r="G86" s="122"/>
      <c r="H86" s="95"/>
      <c r="I86" s="95"/>
      <c r="J86" s="95"/>
      <c r="K86" s="95"/>
      <c r="L86" s="83"/>
      <c r="O86" s="58"/>
      <c r="P86" s="58"/>
      <c r="Q86" s="58"/>
    </row>
    <row r="87" spans="1:17" s="56" customFormat="1" ht="14.25" customHeight="1" x14ac:dyDescent="0.25">
      <c r="A87" s="93"/>
      <c r="B87" s="94"/>
      <c r="C87" s="95"/>
      <c r="D87" s="95"/>
      <c r="E87" s="125"/>
      <c r="F87" s="95"/>
      <c r="G87" s="122"/>
      <c r="H87" s="95"/>
      <c r="I87" s="95"/>
      <c r="J87" s="95"/>
      <c r="K87" s="95"/>
      <c r="L87" s="83"/>
      <c r="O87" s="58"/>
      <c r="P87" s="58"/>
      <c r="Q87" s="58"/>
    </row>
    <row r="88" spans="1:17" s="56" customFormat="1" ht="14.25" customHeight="1" x14ac:dyDescent="0.25">
      <c r="A88" s="93"/>
      <c r="B88" s="94"/>
      <c r="C88" s="95"/>
      <c r="D88" s="95"/>
      <c r="E88" s="125"/>
      <c r="F88" s="95"/>
      <c r="G88" s="122"/>
      <c r="H88" s="95"/>
      <c r="I88" s="95"/>
      <c r="J88" s="95"/>
      <c r="K88" s="95"/>
      <c r="L88" s="83"/>
      <c r="O88" s="58"/>
      <c r="P88" s="58"/>
      <c r="Q88" s="58"/>
    </row>
    <row r="89" spans="1:17" s="56" customFormat="1" ht="14.25" customHeight="1" x14ac:dyDescent="0.25">
      <c r="A89" s="93"/>
      <c r="B89" s="94"/>
      <c r="C89" s="95"/>
      <c r="D89" s="95"/>
      <c r="E89" s="125"/>
      <c r="F89" s="95"/>
      <c r="G89" s="122"/>
      <c r="H89" s="95"/>
      <c r="I89" s="95"/>
      <c r="J89" s="95"/>
      <c r="K89" s="95"/>
      <c r="L89" s="83"/>
      <c r="O89" s="58"/>
      <c r="P89" s="58"/>
      <c r="Q89" s="58"/>
    </row>
    <row r="90" spans="1:17" s="56" customFormat="1" ht="14.25" customHeight="1" x14ac:dyDescent="0.25">
      <c r="A90" s="93"/>
      <c r="B90" s="94"/>
      <c r="C90" s="95"/>
      <c r="D90" s="95"/>
      <c r="E90" s="125"/>
      <c r="F90" s="95"/>
      <c r="G90" s="122"/>
      <c r="H90" s="95"/>
      <c r="I90" s="95"/>
      <c r="J90" s="95"/>
      <c r="K90" s="95"/>
      <c r="L90" s="83"/>
      <c r="O90" s="58"/>
      <c r="P90" s="58"/>
      <c r="Q90" s="58"/>
    </row>
    <row r="91" spans="1:17" s="56" customFormat="1" ht="14.25" customHeight="1" x14ac:dyDescent="0.25">
      <c r="A91" s="93"/>
      <c r="B91" s="94"/>
      <c r="C91" s="95"/>
      <c r="D91" s="95"/>
      <c r="E91" s="125"/>
      <c r="F91" s="95"/>
      <c r="G91" s="122"/>
      <c r="H91" s="95"/>
      <c r="I91" s="95"/>
      <c r="J91" s="95"/>
      <c r="K91" s="95"/>
      <c r="L91" s="83"/>
      <c r="O91" s="58"/>
      <c r="P91" s="58"/>
      <c r="Q91" s="58"/>
    </row>
    <row r="92" spans="1:17" s="56" customFormat="1" ht="14.25" customHeight="1" x14ac:dyDescent="0.25">
      <c r="A92" s="93"/>
      <c r="B92" s="94"/>
      <c r="C92" s="95"/>
      <c r="D92" s="95"/>
      <c r="E92" s="125"/>
      <c r="F92" s="95"/>
      <c r="G92" s="122"/>
      <c r="H92" s="95"/>
      <c r="I92" s="95"/>
      <c r="J92" s="95"/>
      <c r="K92" s="95"/>
      <c r="L92" s="83"/>
      <c r="O92" s="58"/>
      <c r="P92" s="58"/>
      <c r="Q92" s="58"/>
    </row>
    <row r="93" spans="1:17" s="56" customFormat="1" ht="14.25" customHeight="1" x14ac:dyDescent="0.25">
      <c r="A93" s="93"/>
      <c r="B93" s="94"/>
      <c r="C93" s="95"/>
      <c r="D93" s="95"/>
      <c r="E93" s="125"/>
      <c r="F93" s="95"/>
      <c r="G93" s="122"/>
      <c r="H93" s="95"/>
      <c r="I93" s="95"/>
      <c r="J93" s="95"/>
      <c r="K93" s="95"/>
      <c r="L93" s="83"/>
      <c r="O93" s="58"/>
      <c r="P93" s="58"/>
      <c r="Q93" s="58"/>
    </row>
    <row r="94" spans="1:17" s="56" customFormat="1" ht="14.25" customHeight="1" x14ac:dyDescent="0.25">
      <c r="A94" s="93"/>
      <c r="B94" s="94"/>
      <c r="C94" s="95"/>
      <c r="D94" s="95"/>
      <c r="E94" s="125"/>
      <c r="F94" s="95"/>
      <c r="G94" s="122"/>
      <c r="H94" s="95"/>
      <c r="I94" s="95"/>
      <c r="J94" s="95"/>
      <c r="K94" s="95"/>
      <c r="L94" s="83"/>
      <c r="O94" s="58"/>
      <c r="P94" s="58"/>
      <c r="Q94" s="58"/>
    </row>
    <row r="95" spans="1:17" s="56" customFormat="1" ht="14.25" customHeight="1" x14ac:dyDescent="0.25">
      <c r="A95" s="93"/>
      <c r="B95" s="94"/>
      <c r="C95" s="95"/>
      <c r="D95" s="95"/>
      <c r="E95" s="125"/>
      <c r="F95" s="95"/>
      <c r="G95" s="122"/>
      <c r="H95" s="95"/>
      <c r="I95" s="95"/>
      <c r="J95" s="95"/>
      <c r="K95" s="95"/>
      <c r="L95" s="83"/>
      <c r="O95" s="58"/>
      <c r="P95" s="58"/>
      <c r="Q95" s="58"/>
    </row>
    <row r="96" spans="1:17" s="56" customFormat="1" ht="14.25" customHeight="1" x14ac:dyDescent="0.25">
      <c r="A96" s="93"/>
      <c r="B96" s="94"/>
      <c r="C96" s="95"/>
      <c r="D96" s="95"/>
      <c r="E96" s="125"/>
      <c r="F96" s="95"/>
      <c r="G96" s="122"/>
      <c r="H96" s="95"/>
      <c r="I96" s="95"/>
      <c r="J96" s="95"/>
      <c r="K96" s="95"/>
      <c r="L96" s="83"/>
      <c r="O96" s="58"/>
      <c r="P96" s="58"/>
      <c r="Q96" s="58"/>
    </row>
    <row r="97" spans="1:17" s="56" customFormat="1" ht="14.25" customHeight="1" x14ac:dyDescent="0.25">
      <c r="A97" s="93"/>
      <c r="B97" s="94"/>
      <c r="C97" s="95"/>
      <c r="D97" s="95"/>
      <c r="E97" s="125"/>
      <c r="F97" s="95"/>
      <c r="G97" s="122"/>
      <c r="H97" s="95"/>
      <c r="I97" s="95"/>
      <c r="J97" s="95"/>
      <c r="K97" s="95"/>
      <c r="L97" s="83"/>
      <c r="O97" s="58"/>
      <c r="P97" s="58"/>
      <c r="Q97" s="58"/>
    </row>
    <row r="98" spans="1:17" s="56" customFormat="1" ht="14.25" customHeight="1" x14ac:dyDescent="0.25">
      <c r="A98" s="93"/>
      <c r="B98" s="94"/>
      <c r="C98" s="95"/>
      <c r="D98" s="95"/>
      <c r="E98" s="125"/>
      <c r="F98" s="95"/>
      <c r="G98" s="122"/>
      <c r="H98" s="95"/>
      <c r="I98" s="95"/>
      <c r="J98" s="95"/>
      <c r="K98" s="95"/>
      <c r="L98" s="83"/>
      <c r="O98" s="58"/>
      <c r="P98" s="58"/>
      <c r="Q98" s="58"/>
    </row>
    <row r="99" spans="1:17" s="56" customFormat="1" ht="14.25" customHeight="1" x14ac:dyDescent="0.25">
      <c r="A99" s="93"/>
      <c r="B99" s="94"/>
      <c r="C99" s="95"/>
      <c r="D99" s="95"/>
      <c r="E99" s="125"/>
      <c r="F99" s="95"/>
      <c r="G99" s="122"/>
      <c r="H99" s="95"/>
      <c r="I99" s="95"/>
      <c r="J99" s="95"/>
      <c r="K99" s="95"/>
      <c r="L99" s="83"/>
      <c r="O99" s="58"/>
      <c r="P99" s="58"/>
      <c r="Q99" s="58"/>
    </row>
    <row r="100" spans="1:17" s="56" customFormat="1" ht="14.25" customHeight="1" x14ac:dyDescent="0.25">
      <c r="A100" s="93"/>
      <c r="B100" s="94"/>
      <c r="C100" s="95"/>
      <c r="D100" s="95"/>
      <c r="E100" s="125"/>
      <c r="F100" s="95"/>
      <c r="G100" s="122"/>
      <c r="H100" s="95"/>
      <c r="I100" s="95"/>
      <c r="J100" s="95"/>
      <c r="K100" s="95"/>
      <c r="L100" s="83"/>
      <c r="O100" s="58"/>
      <c r="P100" s="58"/>
      <c r="Q100" s="58"/>
    </row>
    <row r="101" spans="1:17" s="56" customFormat="1" ht="14.25" customHeight="1" x14ac:dyDescent="0.25">
      <c r="A101" s="93"/>
      <c r="B101" s="94"/>
      <c r="C101" s="95"/>
      <c r="D101" s="95"/>
      <c r="E101" s="125"/>
      <c r="F101" s="95"/>
      <c r="G101" s="122"/>
      <c r="H101" s="95"/>
      <c r="I101" s="95"/>
      <c r="J101" s="95"/>
      <c r="K101" s="95"/>
      <c r="L101" s="83"/>
      <c r="O101" s="58"/>
      <c r="P101" s="58"/>
      <c r="Q101" s="58"/>
    </row>
    <row r="102" spans="1:17" s="56" customFormat="1" ht="14.25" customHeight="1" x14ac:dyDescent="0.25">
      <c r="A102" s="93"/>
      <c r="B102" s="94"/>
      <c r="C102" s="95"/>
      <c r="D102" s="95"/>
      <c r="E102" s="125"/>
      <c r="F102" s="95"/>
      <c r="G102" s="122"/>
      <c r="H102" s="95"/>
      <c r="I102" s="95"/>
      <c r="J102" s="95"/>
      <c r="K102" s="95"/>
      <c r="L102" s="83"/>
      <c r="O102" s="58"/>
      <c r="P102" s="58"/>
      <c r="Q102" s="58"/>
    </row>
    <row r="103" spans="1:17" s="56" customFormat="1" ht="14.25" customHeight="1" x14ac:dyDescent="0.25">
      <c r="A103" s="93"/>
      <c r="B103" s="94"/>
      <c r="C103" s="95"/>
      <c r="D103" s="95"/>
      <c r="E103" s="125"/>
      <c r="F103" s="95"/>
      <c r="G103" s="122"/>
      <c r="H103" s="95"/>
      <c r="I103" s="95"/>
      <c r="J103" s="95"/>
      <c r="K103" s="95"/>
      <c r="L103" s="83"/>
      <c r="O103" s="58"/>
      <c r="P103" s="58"/>
      <c r="Q103" s="58"/>
    </row>
    <row r="104" spans="1:17" s="56" customFormat="1" ht="14.25" customHeight="1" x14ac:dyDescent="0.25">
      <c r="A104" s="93"/>
      <c r="B104" s="94"/>
      <c r="C104" s="95"/>
      <c r="D104" s="95"/>
      <c r="E104" s="125"/>
      <c r="F104" s="95"/>
      <c r="G104" s="122"/>
      <c r="H104" s="95"/>
      <c r="I104" s="95"/>
      <c r="J104" s="95"/>
      <c r="K104" s="95"/>
      <c r="L104" s="83"/>
      <c r="O104" s="58"/>
      <c r="P104" s="58"/>
      <c r="Q104" s="58"/>
    </row>
    <row r="105" spans="1:17" s="56" customFormat="1" ht="14.25" customHeight="1" x14ac:dyDescent="0.25">
      <c r="A105" s="93"/>
      <c r="B105" s="94"/>
      <c r="C105" s="95"/>
      <c r="D105" s="95"/>
      <c r="E105" s="125"/>
      <c r="F105" s="95"/>
      <c r="G105" s="122"/>
      <c r="H105" s="95"/>
      <c r="I105" s="95"/>
      <c r="J105" s="95"/>
      <c r="K105" s="95"/>
      <c r="L105" s="83"/>
      <c r="O105" s="58"/>
      <c r="P105" s="58"/>
      <c r="Q105" s="58"/>
    </row>
    <row r="106" spans="1:17" s="56" customFormat="1" ht="14.25" customHeight="1" x14ac:dyDescent="0.25">
      <c r="A106" s="93"/>
      <c r="B106" s="94"/>
      <c r="C106" s="95"/>
      <c r="D106" s="95"/>
      <c r="E106" s="125"/>
      <c r="F106" s="95"/>
      <c r="G106" s="122"/>
      <c r="H106" s="95"/>
      <c r="I106" s="95"/>
      <c r="J106" s="95"/>
      <c r="K106" s="95"/>
      <c r="L106" s="83"/>
      <c r="O106" s="58"/>
      <c r="P106" s="58"/>
      <c r="Q106" s="58"/>
    </row>
    <row r="107" spans="1:17" s="56" customFormat="1" ht="14.25" customHeight="1" x14ac:dyDescent="0.25">
      <c r="A107" s="93"/>
      <c r="B107" s="94"/>
      <c r="C107" s="95"/>
      <c r="D107" s="95"/>
      <c r="E107" s="125"/>
      <c r="F107" s="95"/>
      <c r="G107" s="122"/>
      <c r="H107" s="95"/>
      <c r="I107" s="95"/>
      <c r="J107" s="95"/>
      <c r="K107" s="95"/>
      <c r="L107" s="83"/>
      <c r="O107" s="58"/>
      <c r="P107" s="58"/>
      <c r="Q107" s="58"/>
    </row>
    <row r="108" spans="1:17" s="56" customFormat="1" ht="14.25" customHeight="1" x14ac:dyDescent="0.25">
      <c r="A108" s="93"/>
      <c r="B108" s="94"/>
      <c r="C108" s="95"/>
      <c r="D108" s="95"/>
      <c r="E108" s="125"/>
      <c r="F108" s="95"/>
      <c r="G108" s="122"/>
      <c r="H108" s="95"/>
      <c r="I108" s="95"/>
      <c r="J108" s="95"/>
      <c r="K108" s="95"/>
      <c r="L108" s="83"/>
      <c r="O108" s="58"/>
      <c r="P108" s="58"/>
      <c r="Q108" s="58"/>
    </row>
    <row r="109" spans="1:17" s="56" customFormat="1" ht="14.25" customHeight="1" x14ac:dyDescent="0.25">
      <c r="A109" s="93"/>
      <c r="B109" s="94"/>
      <c r="C109" s="95"/>
      <c r="D109" s="95"/>
      <c r="E109" s="125"/>
      <c r="F109" s="95"/>
      <c r="G109" s="122"/>
      <c r="H109" s="95"/>
      <c r="I109" s="95"/>
      <c r="J109" s="95"/>
      <c r="K109" s="95"/>
      <c r="L109" s="83"/>
      <c r="O109" s="58"/>
      <c r="P109" s="58"/>
      <c r="Q109" s="58"/>
    </row>
    <row r="110" spans="1:17" s="56" customFormat="1" ht="14.25" customHeight="1" x14ac:dyDescent="0.25">
      <c r="A110" s="93"/>
      <c r="B110" s="94"/>
      <c r="C110" s="95"/>
      <c r="D110" s="95"/>
      <c r="E110" s="125"/>
      <c r="F110" s="95"/>
      <c r="G110" s="122"/>
      <c r="H110" s="95"/>
      <c r="I110" s="95"/>
      <c r="J110" s="95"/>
      <c r="K110" s="95"/>
      <c r="L110" s="83"/>
      <c r="O110" s="58"/>
      <c r="P110" s="58"/>
      <c r="Q110" s="58"/>
    </row>
    <row r="111" spans="1:17" s="56" customFormat="1" ht="14.25" customHeight="1" x14ac:dyDescent="0.25">
      <c r="A111" s="93"/>
      <c r="B111" s="94"/>
      <c r="C111" s="95"/>
      <c r="D111" s="95"/>
      <c r="E111" s="125"/>
      <c r="F111" s="95"/>
      <c r="G111" s="122"/>
      <c r="H111" s="95"/>
      <c r="I111" s="95"/>
      <c r="J111" s="95"/>
      <c r="K111" s="95"/>
      <c r="L111" s="83"/>
      <c r="O111" s="58"/>
      <c r="P111" s="58"/>
      <c r="Q111" s="58"/>
    </row>
    <row r="112" spans="1:17" s="56" customFormat="1" ht="14.25" customHeight="1" x14ac:dyDescent="0.25">
      <c r="A112" s="93"/>
      <c r="B112" s="94"/>
      <c r="C112" s="95"/>
      <c r="D112" s="95"/>
      <c r="E112" s="125"/>
      <c r="F112" s="95"/>
      <c r="G112" s="122"/>
      <c r="H112" s="95"/>
      <c r="I112" s="95"/>
      <c r="J112" s="95"/>
      <c r="K112" s="95"/>
      <c r="L112" s="83"/>
      <c r="O112" s="58"/>
      <c r="P112" s="58"/>
      <c r="Q112" s="58"/>
    </row>
    <row r="113" spans="1:17" s="56" customFormat="1" ht="14.25" customHeight="1" x14ac:dyDescent="0.25">
      <c r="A113" s="93"/>
      <c r="B113" s="94"/>
      <c r="C113" s="95"/>
      <c r="D113" s="95"/>
      <c r="E113" s="125"/>
      <c r="F113" s="95"/>
      <c r="G113" s="122"/>
      <c r="H113" s="95"/>
      <c r="I113" s="95"/>
      <c r="J113" s="95"/>
      <c r="K113" s="95"/>
      <c r="L113" s="83"/>
      <c r="O113" s="58"/>
      <c r="P113" s="58"/>
      <c r="Q113" s="58"/>
    </row>
    <row r="114" spans="1:17" s="56" customFormat="1" ht="14.25" customHeight="1" x14ac:dyDescent="0.25">
      <c r="A114" s="93"/>
      <c r="B114" s="94"/>
      <c r="C114" s="95"/>
      <c r="D114" s="95"/>
      <c r="E114" s="125"/>
      <c r="F114" s="95"/>
      <c r="G114" s="122"/>
      <c r="H114" s="95"/>
      <c r="I114" s="95"/>
      <c r="J114" s="95"/>
      <c r="K114" s="95"/>
      <c r="L114" s="83"/>
      <c r="O114" s="58"/>
      <c r="P114" s="58"/>
      <c r="Q114" s="58"/>
    </row>
    <row r="115" spans="1:17" s="56" customFormat="1" ht="14.25" customHeight="1" x14ac:dyDescent="0.25">
      <c r="A115" s="93"/>
      <c r="B115" s="94"/>
      <c r="C115" s="95"/>
      <c r="D115" s="95"/>
      <c r="E115" s="125"/>
      <c r="F115" s="95"/>
      <c r="G115" s="122"/>
      <c r="H115" s="95"/>
      <c r="I115" s="95"/>
      <c r="J115" s="95"/>
      <c r="K115" s="95"/>
      <c r="L115" s="83"/>
      <c r="O115" s="58"/>
      <c r="P115" s="58"/>
      <c r="Q115" s="58"/>
    </row>
    <row r="116" spans="1:17" s="56" customFormat="1" ht="14.25" customHeight="1" x14ac:dyDescent="0.25">
      <c r="A116" s="93"/>
      <c r="B116" s="94"/>
      <c r="C116" s="95"/>
      <c r="D116" s="95"/>
      <c r="E116" s="125"/>
      <c r="F116" s="95"/>
      <c r="G116" s="122"/>
      <c r="H116" s="95"/>
      <c r="I116" s="95"/>
      <c r="J116" s="95"/>
      <c r="K116" s="95"/>
      <c r="L116" s="83"/>
      <c r="O116" s="58"/>
      <c r="P116" s="58"/>
      <c r="Q116" s="58"/>
    </row>
    <row r="117" spans="1:17" s="56" customFormat="1" ht="14.25" customHeight="1" x14ac:dyDescent="0.25">
      <c r="A117" s="93"/>
      <c r="B117" s="94"/>
      <c r="C117" s="95"/>
      <c r="D117" s="95"/>
      <c r="E117" s="125"/>
      <c r="F117" s="95"/>
      <c r="G117" s="122"/>
      <c r="H117" s="95"/>
      <c r="I117" s="95"/>
      <c r="J117" s="95"/>
      <c r="K117" s="95"/>
      <c r="L117" s="83"/>
      <c r="O117" s="58"/>
      <c r="P117" s="58"/>
      <c r="Q117" s="58"/>
    </row>
    <row r="118" spans="1:17" s="56" customFormat="1" ht="14.25" customHeight="1" x14ac:dyDescent="0.25">
      <c r="A118" s="93"/>
      <c r="B118" s="94"/>
      <c r="C118" s="95"/>
      <c r="D118" s="95"/>
      <c r="E118" s="125"/>
      <c r="F118" s="95"/>
      <c r="G118" s="122"/>
      <c r="H118" s="95"/>
      <c r="I118" s="95"/>
      <c r="J118" s="95"/>
      <c r="K118" s="95"/>
      <c r="L118" s="83"/>
      <c r="O118" s="58"/>
      <c r="P118" s="58"/>
      <c r="Q118" s="58"/>
    </row>
    <row r="119" spans="1:17" s="56" customFormat="1" ht="14.25" customHeight="1" x14ac:dyDescent="0.25">
      <c r="A119" s="93"/>
      <c r="B119" s="94"/>
      <c r="C119" s="95"/>
      <c r="D119" s="95"/>
      <c r="E119" s="125"/>
      <c r="F119" s="95"/>
      <c r="G119" s="122"/>
      <c r="H119" s="95"/>
      <c r="I119" s="95"/>
      <c r="J119" s="95"/>
      <c r="K119" s="95"/>
      <c r="L119" s="83"/>
      <c r="O119" s="58"/>
      <c r="P119" s="58"/>
      <c r="Q119" s="58"/>
    </row>
    <row r="120" spans="1:17" s="56" customFormat="1" ht="14.25" customHeight="1" x14ac:dyDescent="0.25">
      <c r="A120" s="93"/>
      <c r="B120" s="94"/>
      <c r="C120" s="95"/>
      <c r="D120" s="95"/>
      <c r="E120" s="125"/>
      <c r="F120" s="95"/>
      <c r="G120" s="122"/>
      <c r="H120" s="95"/>
      <c r="I120" s="95"/>
      <c r="J120" s="95"/>
      <c r="K120" s="95"/>
      <c r="L120" s="83"/>
      <c r="O120" s="58"/>
      <c r="P120" s="58"/>
      <c r="Q120" s="58"/>
    </row>
    <row r="121" spans="1:17" s="56" customFormat="1" ht="14.25" customHeight="1" x14ac:dyDescent="0.25">
      <c r="A121" s="93"/>
      <c r="B121" s="94"/>
      <c r="C121" s="95"/>
      <c r="D121" s="95"/>
      <c r="E121" s="125"/>
      <c r="F121" s="95"/>
      <c r="G121" s="122"/>
      <c r="H121" s="95"/>
      <c r="I121" s="95"/>
      <c r="J121" s="95"/>
      <c r="K121" s="95"/>
      <c r="L121" s="83"/>
      <c r="O121" s="58"/>
      <c r="P121" s="58"/>
      <c r="Q121" s="58"/>
    </row>
    <row r="122" spans="1:17" s="56" customFormat="1" ht="14.25" customHeight="1" x14ac:dyDescent="0.25">
      <c r="A122" s="93"/>
      <c r="B122" s="94"/>
      <c r="C122" s="95"/>
      <c r="D122" s="95"/>
      <c r="E122" s="125"/>
      <c r="F122" s="95"/>
      <c r="G122" s="122"/>
      <c r="H122" s="95"/>
      <c r="I122" s="95"/>
      <c r="J122" s="95"/>
      <c r="K122" s="95"/>
      <c r="L122" s="83"/>
      <c r="O122" s="58"/>
      <c r="P122" s="58"/>
      <c r="Q122" s="58"/>
    </row>
    <row r="123" spans="1:17" s="56" customFormat="1" ht="14.25" customHeight="1" x14ac:dyDescent="0.25">
      <c r="A123" s="93"/>
      <c r="B123" s="94"/>
      <c r="C123" s="95"/>
      <c r="D123" s="95"/>
      <c r="E123" s="125"/>
      <c r="F123" s="95"/>
      <c r="G123" s="122"/>
      <c r="H123" s="95"/>
      <c r="I123" s="95"/>
      <c r="J123" s="95"/>
      <c r="K123" s="95"/>
      <c r="L123" s="83"/>
      <c r="O123" s="58"/>
      <c r="P123" s="58"/>
      <c r="Q123" s="58"/>
    </row>
    <row r="124" spans="1:17" s="56" customFormat="1" ht="14.25" customHeight="1" x14ac:dyDescent="0.25">
      <c r="A124" s="93"/>
      <c r="B124" s="94"/>
      <c r="C124" s="95"/>
      <c r="D124" s="95"/>
      <c r="E124" s="125"/>
      <c r="F124" s="95"/>
      <c r="G124" s="122"/>
      <c r="H124" s="95"/>
      <c r="I124" s="95"/>
      <c r="J124" s="95"/>
      <c r="K124" s="95"/>
      <c r="L124" s="83"/>
      <c r="O124" s="58"/>
      <c r="P124" s="58"/>
      <c r="Q124" s="58"/>
    </row>
    <row r="125" spans="1:17" s="56" customFormat="1" ht="14.25" customHeight="1" x14ac:dyDescent="0.25">
      <c r="A125" s="93"/>
      <c r="B125" s="94"/>
      <c r="C125" s="95"/>
      <c r="D125" s="95"/>
      <c r="E125" s="125"/>
      <c r="F125" s="95"/>
      <c r="G125" s="122"/>
      <c r="H125" s="95"/>
      <c r="I125" s="95"/>
      <c r="J125" s="95"/>
      <c r="K125" s="95"/>
      <c r="L125" s="83"/>
      <c r="O125" s="58"/>
      <c r="P125" s="58"/>
      <c r="Q125" s="58"/>
    </row>
    <row r="126" spans="1:17" s="56" customFormat="1" ht="14.25" customHeight="1" x14ac:dyDescent="0.25">
      <c r="A126" s="93"/>
      <c r="B126" s="94"/>
      <c r="C126" s="95"/>
      <c r="D126" s="95"/>
      <c r="E126" s="125"/>
      <c r="F126" s="95"/>
      <c r="G126" s="122"/>
      <c r="H126" s="95"/>
      <c r="I126" s="95"/>
      <c r="J126" s="95"/>
      <c r="K126" s="95"/>
      <c r="L126" s="83"/>
      <c r="O126" s="58"/>
      <c r="P126" s="58"/>
      <c r="Q126" s="58"/>
    </row>
    <row r="127" spans="1:17" s="56" customFormat="1" ht="14.25" customHeight="1" x14ac:dyDescent="0.25">
      <c r="A127" s="93"/>
      <c r="B127" s="94"/>
      <c r="C127" s="95"/>
      <c r="D127" s="95"/>
      <c r="E127" s="125"/>
      <c r="F127" s="95"/>
      <c r="G127" s="122"/>
      <c r="H127" s="95"/>
      <c r="I127" s="95"/>
      <c r="J127" s="95"/>
      <c r="K127" s="95"/>
      <c r="L127" s="83"/>
      <c r="O127" s="58"/>
      <c r="P127" s="58"/>
      <c r="Q127" s="58"/>
    </row>
    <row r="128" spans="1:17" s="56" customFormat="1" ht="14.25" customHeight="1" x14ac:dyDescent="0.25">
      <c r="A128" s="93"/>
      <c r="B128" s="94"/>
      <c r="C128" s="95"/>
      <c r="D128" s="95"/>
      <c r="E128" s="125"/>
      <c r="F128" s="95"/>
      <c r="G128" s="122"/>
      <c r="H128" s="95"/>
      <c r="I128" s="95"/>
      <c r="J128" s="95"/>
      <c r="K128" s="95"/>
      <c r="L128" s="83"/>
      <c r="O128" s="58"/>
      <c r="P128" s="58"/>
      <c r="Q128" s="58"/>
    </row>
    <row r="129" spans="1:17" s="56" customFormat="1" ht="14.25" customHeight="1" x14ac:dyDescent="0.25">
      <c r="A129" s="93"/>
      <c r="B129" s="94"/>
      <c r="C129" s="95"/>
      <c r="D129" s="95"/>
      <c r="E129" s="125"/>
      <c r="F129" s="95"/>
      <c r="G129" s="122"/>
      <c r="H129" s="95"/>
      <c r="I129" s="95"/>
      <c r="J129" s="95"/>
      <c r="K129" s="95"/>
      <c r="L129" s="83"/>
      <c r="O129" s="58"/>
      <c r="P129" s="58"/>
      <c r="Q129" s="58"/>
    </row>
    <row r="130" spans="1:17" s="56" customFormat="1" ht="14.25" customHeight="1" x14ac:dyDescent="0.25">
      <c r="A130" s="93"/>
      <c r="B130" s="94"/>
      <c r="C130" s="95"/>
      <c r="D130" s="95"/>
      <c r="E130" s="125"/>
      <c r="F130" s="95"/>
      <c r="G130" s="122"/>
      <c r="H130" s="95"/>
      <c r="I130" s="95"/>
      <c r="J130" s="95"/>
      <c r="K130" s="95"/>
      <c r="L130" s="83"/>
      <c r="O130" s="58"/>
      <c r="P130" s="58"/>
      <c r="Q130" s="58"/>
    </row>
    <row r="131" spans="1:17" s="56" customFormat="1" ht="14.25" customHeight="1" x14ac:dyDescent="0.25">
      <c r="A131" s="93"/>
      <c r="B131" s="94"/>
      <c r="C131" s="95"/>
      <c r="D131" s="95"/>
      <c r="E131" s="125"/>
      <c r="F131" s="95"/>
      <c r="G131" s="122"/>
      <c r="H131" s="95"/>
      <c r="I131" s="95"/>
      <c r="J131" s="95"/>
      <c r="K131" s="95"/>
      <c r="L131" s="83"/>
      <c r="O131" s="58"/>
      <c r="P131" s="58"/>
      <c r="Q131" s="58"/>
    </row>
    <row r="132" spans="1:17" s="56" customFormat="1" ht="14.25" customHeight="1" x14ac:dyDescent="0.25">
      <c r="A132" s="93"/>
      <c r="B132" s="94"/>
      <c r="C132" s="95"/>
      <c r="D132" s="95"/>
      <c r="E132" s="125"/>
      <c r="F132" s="95"/>
      <c r="G132" s="122"/>
      <c r="H132" s="95"/>
      <c r="I132" s="95"/>
      <c r="J132" s="95"/>
      <c r="K132" s="95"/>
      <c r="L132" s="83"/>
      <c r="O132" s="58"/>
      <c r="P132" s="58"/>
      <c r="Q132" s="58"/>
    </row>
    <row r="133" spans="1:17" s="56" customFormat="1" ht="14.25" customHeight="1" x14ac:dyDescent="0.25">
      <c r="A133" s="93"/>
      <c r="B133" s="94"/>
      <c r="C133" s="95"/>
      <c r="D133" s="95"/>
      <c r="E133" s="125"/>
      <c r="F133" s="95"/>
      <c r="G133" s="122"/>
      <c r="H133" s="95"/>
      <c r="I133" s="95"/>
      <c r="J133" s="95"/>
      <c r="K133" s="95"/>
      <c r="L133" s="83"/>
      <c r="O133" s="58"/>
      <c r="P133" s="58"/>
      <c r="Q133" s="58"/>
    </row>
    <row r="134" spans="1:17" s="56" customFormat="1" ht="14.25" customHeight="1" x14ac:dyDescent="0.25">
      <c r="A134" s="93"/>
      <c r="B134" s="94"/>
      <c r="C134" s="95"/>
      <c r="D134" s="95"/>
      <c r="E134" s="125"/>
      <c r="F134" s="95"/>
      <c r="G134" s="122"/>
      <c r="H134" s="95"/>
      <c r="I134" s="95"/>
      <c r="J134" s="95"/>
      <c r="K134" s="95"/>
      <c r="L134" s="83"/>
      <c r="O134" s="58"/>
      <c r="P134" s="58"/>
      <c r="Q134" s="58"/>
    </row>
    <row r="135" spans="1:17" s="56" customFormat="1" ht="14.25" customHeight="1" x14ac:dyDescent="0.25">
      <c r="A135" s="93"/>
      <c r="B135" s="94"/>
      <c r="C135" s="95"/>
      <c r="D135" s="95"/>
      <c r="E135" s="125"/>
      <c r="F135" s="95"/>
      <c r="G135" s="122"/>
      <c r="H135" s="95"/>
      <c r="I135" s="95"/>
      <c r="J135" s="95"/>
      <c r="K135" s="95"/>
      <c r="L135" s="83"/>
      <c r="O135" s="58"/>
      <c r="P135" s="58"/>
      <c r="Q135" s="58"/>
    </row>
    <row r="136" spans="1:17" s="56" customFormat="1" ht="14.25" customHeight="1" x14ac:dyDescent="0.25">
      <c r="A136" s="93"/>
      <c r="B136" s="94"/>
      <c r="C136" s="95"/>
      <c r="D136" s="95"/>
      <c r="E136" s="125"/>
      <c r="F136" s="95"/>
      <c r="G136" s="122"/>
      <c r="H136" s="95"/>
      <c r="I136" s="95"/>
      <c r="J136" s="95"/>
      <c r="K136" s="95"/>
      <c r="L136" s="83"/>
      <c r="O136" s="58"/>
      <c r="P136" s="58"/>
      <c r="Q136" s="58"/>
    </row>
    <row r="137" spans="1:17" s="56" customFormat="1" ht="14.25" customHeight="1" x14ac:dyDescent="0.25">
      <c r="A137" s="93"/>
      <c r="B137" s="94"/>
      <c r="C137" s="95"/>
      <c r="D137" s="95"/>
      <c r="E137" s="125"/>
      <c r="F137" s="95"/>
      <c r="G137" s="122"/>
      <c r="H137" s="95"/>
      <c r="I137" s="95"/>
      <c r="J137" s="95"/>
      <c r="K137" s="95"/>
      <c r="L137" s="83"/>
      <c r="O137" s="58"/>
      <c r="P137" s="58"/>
      <c r="Q137" s="58"/>
    </row>
    <row r="138" spans="1:17" s="56" customFormat="1" ht="14.25" customHeight="1" x14ac:dyDescent="0.25">
      <c r="A138" s="93"/>
      <c r="B138" s="94"/>
      <c r="C138" s="95"/>
      <c r="D138" s="95"/>
      <c r="E138" s="125"/>
      <c r="F138" s="95"/>
      <c r="G138" s="122"/>
      <c r="H138" s="95"/>
      <c r="I138" s="95"/>
      <c r="J138" s="95"/>
      <c r="K138" s="95"/>
      <c r="L138" s="83"/>
      <c r="O138" s="58"/>
      <c r="P138" s="58"/>
      <c r="Q138" s="58"/>
    </row>
    <row r="139" spans="1:17" s="56" customFormat="1" ht="14.25" customHeight="1" x14ac:dyDescent="0.25">
      <c r="A139" s="93"/>
      <c r="B139" s="94"/>
      <c r="C139" s="95"/>
      <c r="D139" s="95"/>
      <c r="E139" s="125"/>
      <c r="F139" s="95"/>
      <c r="G139" s="122"/>
      <c r="H139" s="95"/>
      <c r="I139" s="95"/>
      <c r="J139" s="95"/>
      <c r="K139" s="95"/>
      <c r="L139" s="83"/>
      <c r="O139" s="58"/>
      <c r="P139" s="58"/>
      <c r="Q139" s="58"/>
    </row>
    <row r="140" spans="1:17" s="56" customFormat="1" ht="14.25" customHeight="1" x14ac:dyDescent="0.25">
      <c r="A140" s="93"/>
      <c r="B140" s="94"/>
      <c r="C140" s="95"/>
      <c r="D140" s="95"/>
      <c r="E140" s="125"/>
      <c r="F140" s="95"/>
      <c r="G140" s="122"/>
      <c r="H140" s="95"/>
      <c r="I140" s="95"/>
      <c r="J140" s="95"/>
      <c r="K140" s="95"/>
      <c r="L140" s="83"/>
      <c r="O140" s="58"/>
      <c r="P140" s="58"/>
      <c r="Q140" s="58"/>
    </row>
    <row r="141" spans="1:17" s="56" customFormat="1" ht="14.25" customHeight="1" x14ac:dyDescent="0.25">
      <c r="A141" s="93"/>
      <c r="B141" s="94"/>
      <c r="C141" s="95"/>
      <c r="D141" s="95"/>
      <c r="E141" s="125"/>
      <c r="F141" s="95"/>
      <c r="G141" s="122"/>
      <c r="H141" s="95"/>
      <c r="I141" s="95"/>
      <c r="J141" s="95"/>
      <c r="K141" s="95"/>
      <c r="L141" s="83"/>
      <c r="O141" s="58"/>
      <c r="P141" s="58"/>
      <c r="Q141" s="58"/>
    </row>
    <row r="142" spans="1:17" s="56" customFormat="1" ht="14.25" customHeight="1" x14ac:dyDescent="0.25">
      <c r="A142" s="93"/>
      <c r="B142" s="94"/>
      <c r="C142" s="95"/>
      <c r="D142" s="95"/>
      <c r="E142" s="125"/>
      <c r="F142" s="95"/>
      <c r="G142" s="122"/>
      <c r="H142" s="95"/>
      <c r="I142" s="95"/>
      <c r="J142" s="95"/>
      <c r="K142" s="95"/>
      <c r="L142" s="83"/>
      <c r="O142" s="58"/>
      <c r="P142" s="58"/>
      <c r="Q142" s="58"/>
    </row>
    <row r="143" spans="1:17" s="56" customFormat="1" ht="14.25" customHeight="1" x14ac:dyDescent="0.25">
      <c r="A143" s="93"/>
      <c r="B143" s="94"/>
      <c r="C143" s="95"/>
      <c r="D143" s="95"/>
      <c r="E143" s="125"/>
      <c r="F143" s="95"/>
      <c r="G143" s="122"/>
      <c r="H143" s="95"/>
      <c r="I143" s="95"/>
      <c r="J143" s="95"/>
      <c r="K143" s="95"/>
      <c r="L143" s="83"/>
      <c r="O143" s="58"/>
      <c r="P143" s="58"/>
      <c r="Q143" s="58"/>
    </row>
    <row r="144" spans="1:17" s="56" customFormat="1" ht="14.25" customHeight="1" x14ac:dyDescent="0.25">
      <c r="A144" s="93"/>
      <c r="B144" s="94"/>
      <c r="C144" s="95"/>
      <c r="D144" s="95"/>
      <c r="E144" s="125"/>
      <c r="F144" s="95"/>
      <c r="G144" s="122"/>
      <c r="H144" s="95"/>
      <c r="I144" s="95"/>
      <c r="J144" s="95"/>
      <c r="K144" s="95"/>
      <c r="L144" s="83"/>
      <c r="O144" s="58"/>
      <c r="P144" s="58"/>
      <c r="Q144" s="58"/>
    </row>
    <row r="145" spans="1:17" s="56" customFormat="1" ht="14.25" customHeight="1" x14ac:dyDescent="0.25">
      <c r="A145" s="93"/>
      <c r="B145" s="94"/>
      <c r="C145" s="95"/>
      <c r="D145" s="95"/>
      <c r="E145" s="125"/>
      <c r="F145" s="95"/>
      <c r="G145" s="122"/>
      <c r="H145" s="95"/>
      <c r="I145" s="95"/>
      <c r="J145" s="95"/>
      <c r="K145" s="95"/>
      <c r="L145" s="83"/>
      <c r="O145" s="58"/>
      <c r="P145" s="58"/>
      <c r="Q145" s="58"/>
    </row>
    <row r="146" spans="1:17" s="56" customFormat="1" ht="14.25" customHeight="1" x14ac:dyDescent="0.25">
      <c r="A146" s="93"/>
      <c r="B146" s="94"/>
      <c r="C146" s="95"/>
      <c r="D146" s="95"/>
      <c r="E146" s="125"/>
      <c r="F146" s="95"/>
      <c r="G146" s="122"/>
      <c r="H146" s="95"/>
      <c r="I146" s="95"/>
      <c r="J146" s="95"/>
      <c r="K146" s="95"/>
      <c r="L146" s="83"/>
      <c r="O146" s="58"/>
      <c r="P146" s="58"/>
      <c r="Q146" s="58"/>
    </row>
    <row r="147" spans="1:17" s="56" customFormat="1" ht="14.25" customHeight="1" x14ac:dyDescent="0.25">
      <c r="A147" s="93"/>
      <c r="B147" s="94"/>
      <c r="C147" s="95"/>
      <c r="D147" s="95"/>
      <c r="E147" s="125"/>
      <c r="F147" s="95"/>
      <c r="G147" s="122"/>
      <c r="H147" s="95"/>
      <c r="I147" s="95"/>
      <c r="J147" s="95"/>
      <c r="K147" s="95"/>
      <c r="L147" s="83"/>
      <c r="O147" s="58"/>
      <c r="P147" s="58"/>
      <c r="Q147" s="58"/>
    </row>
    <row r="148" spans="1:17" s="56" customFormat="1" ht="14.25" customHeight="1" x14ac:dyDescent="0.25">
      <c r="A148" s="93"/>
      <c r="B148" s="94"/>
      <c r="C148" s="95"/>
      <c r="D148" s="95"/>
      <c r="E148" s="125"/>
      <c r="F148" s="95"/>
      <c r="G148" s="122"/>
      <c r="H148" s="95"/>
      <c r="I148" s="95"/>
      <c r="J148" s="95"/>
      <c r="K148" s="95"/>
      <c r="L148" s="83"/>
      <c r="O148" s="58"/>
      <c r="P148" s="58"/>
      <c r="Q148" s="58"/>
    </row>
    <row r="149" spans="1:17" s="56" customFormat="1" ht="14.25" customHeight="1" x14ac:dyDescent="0.25">
      <c r="A149" s="93"/>
      <c r="B149" s="94"/>
      <c r="C149" s="95"/>
      <c r="D149" s="95"/>
      <c r="E149" s="125"/>
      <c r="F149" s="95"/>
      <c r="G149" s="122"/>
      <c r="H149" s="95"/>
      <c r="I149" s="95"/>
      <c r="J149" s="95"/>
      <c r="K149" s="95"/>
      <c r="L149" s="83"/>
      <c r="O149" s="58"/>
      <c r="P149" s="58"/>
      <c r="Q149" s="58"/>
    </row>
    <row r="150" spans="1:17" s="56" customFormat="1" ht="14.25" customHeight="1" x14ac:dyDescent="0.25">
      <c r="A150" s="93"/>
      <c r="B150" s="94"/>
      <c r="C150" s="95"/>
      <c r="D150" s="95"/>
      <c r="E150" s="125"/>
      <c r="F150" s="95"/>
      <c r="G150" s="122"/>
      <c r="H150" s="95"/>
      <c r="I150" s="95"/>
      <c r="J150" s="95"/>
      <c r="K150" s="95"/>
      <c r="L150" s="83"/>
      <c r="O150" s="58"/>
      <c r="P150" s="58"/>
      <c r="Q150" s="58"/>
    </row>
    <row r="151" spans="1:17" s="56" customFormat="1" ht="14.25" customHeight="1" x14ac:dyDescent="0.25">
      <c r="A151" s="93"/>
      <c r="B151" s="94"/>
      <c r="C151" s="95"/>
      <c r="D151" s="95"/>
      <c r="E151" s="125"/>
      <c r="F151" s="95"/>
      <c r="G151" s="122"/>
      <c r="H151" s="95"/>
      <c r="I151" s="95"/>
      <c r="J151" s="95"/>
      <c r="K151" s="95"/>
      <c r="L151" s="83"/>
      <c r="O151" s="58"/>
      <c r="P151" s="58"/>
      <c r="Q151" s="58"/>
    </row>
    <row r="152" spans="1:17" s="56" customFormat="1" ht="14.25" customHeight="1" x14ac:dyDescent="0.25">
      <c r="A152" s="93"/>
      <c r="B152" s="94"/>
      <c r="C152" s="95"/>
      <c r="D152" s="95"/>
      <c r="E152" s="125"/>
      <c r="F152" s="95"/>
      <c r="G152" s="122"/>
      <c r="H152" s="95"/>
      <c r="I152" s="95"/>
      <c r="J152" s="95"/>
      <c r="K152" s="95"/>
      <c r="L152" s="83"/>
      <c r="O152" s="58"/>
      <c r="P152" s="58"/>
      <c r="Q152" s="58"/>
    </row>
    <row r="153" spans="1:17" s="56" customFormat="1" ht="14.25" customHeight="1" x14ac:dyDescent="0.25">
      <c r="A153" s="93"/>
      <c r="B153" s="94"/>
      <c r="C153" s="95"/>
      <c r="D153" s="95"/>
      <c r="E153" s="95"/>
      <c r="F153" s="95"/>
      <c r="G153" s="122"/>
      <c r="H153" s="95"/>
      <c r="I153" s="95"/>
      <c r="J153" s="95"/>
      <c r="K153" s="95"/>
      <c r="L153" s="83"/>
      <c r="O153" s="58"/>
      <c r="P153" s="58"/>
      <c r="Q153" s="58"/>
    </row>
    <row r="154" spans="1:17" s="56" customFormat="1" ht="14.25" customHeight="1" x14ac:dyDescent="0.25">
      <c r="A154" s="93"/>
      <c r="B154" s="94"/>
      <c r="C154" s="95"/>
      <c r="D154" s="95"/>
      <c r="E154" s="95"/>
      <c r="F154" s="95"/>
      <c r="G154" s="122"/>
      <c r="H154" s="95"/>
      <c r="I154" s="95"/>
      <c r="J154" s="95"/>
      <c r="K154" s="95"/>
      <c r="L154" s="83"/>
      <c r="O154" s="58"/>
      <c r="P154" s="58"/>
      <c r="Q154" s="58"/>
    </row>
    <row r="155" spans="1:17" s="56" customFormat="1" ht="14.25" customHeight="1" x14ac:dyDescent="0.25">
      <c r="A155" s="93"/>
      <c r="B155" s="94"/>
      <c r="C155" s="95"/>
      <c r="D155" s="95"/>
      <c r="E155" s="95"/>
      <c r="F155" s="95"/>
      <c r="G155" s="122"/>
      <c r="H155" s="95"/>
      <c r="I155" s="95"/>
      <c r="J155" s="95"/>
      <c r="K155" s="95"/>
      <c r="L155" s="83"/>
      <c r="O155" s="58"/>
      <c r="P155" s="58"/>
      <c r="Q155" s="58"/>
    </row>
    <row r="156" spans="1:17" s="56" customFormat="1" ht="14.25" customHeight="1" x14ac:dyDescent="0.25">
      <c r="A156" s="93"/>
      <c r="B156" s="94"/>
      <c r="C156" s="95"/>
      <c r="D156" s="95"/>
      <c r="E156" s="95"/>
      <c r="F156" s="95"/>
      <c r="G156" s="122"/>
      <c r="H156" s="95"/>
      <c r="I156" s="95"/>
      <c r="J156" s="95"/>
      <c r="K156" s="95"/>
      <c r="L156" s="83"/>
      <c r="O156" s="58"/>
      <c r="P156" s="58"/>
      <c r="Q156" s="58"/>
    </row>
    <row r="157" spans="1:17" s="56" customFormat="1" ht="14.25" customHeight="1" x14ac:dyDescent="0.25">
      <c r="A157" s="93"/>
      <c r="B157" s="94"/>
      <c r="C157" s="95"/>
      <c r="D157" s="95"/>
      <c r="E157" s="95"/>
      <c r="F157" s="95"/>
      <c r="G157" s="122"/>
      <c r="H157" s="95"/>
      <c r="I157" s="95"/>
      <c r="J157" s="95"/>
      <c r="K157" s="95"/>
      <c r="L157" s="83"/>
      <c r="O157" s="58"/>
      <c r="P157" s="58"/>
      <c r="Q157" s="58"/>
    </row>
    <row r="158" spans="1:17" s="56" customFormat="1" ht="14.25" customHeight="1" x14ac:dyDescent="0.25">
      <c r="A158" s="93"/>
      <c r="B158" s="94"/>
      <c r="C158" s="95"/>
      <c r="D158" s="95"/>
      <c r="E158" s="95"/>
      <c r="F158" s="95"/>
      <c r="G158" s="122"/>
      <c r="H158" s="95"/>
      <c r="I158" s="95"/>
      <c r="J158" s="95"/>
      <c r="K158" s="95"/>
      <c r="L158" s="83"/>
      <c r="O158" s="58"/>
      <c r="P158" s="58"/>
      <c r="Q158" s="58"/>
    </row>
    <row r="159" spans="1:17" s="56" customFormat="1" ht="14.25" customHeight="1" x14ac:dyDescent="0.25">
      <c r="A159" s="93"/>
      <c r="B159" s="94"/>
      <c r="C159" s="95"/>
      <c r="D159" s="95"/>
      <c r="E159" s="95"/>
      <c r="F159" s="95"/>
      <c r="G159" s="122"/>
      <c r="H159" s="95"/>
      <c r="I159" s="95"/>
      <c r="J159" s="95"/>
      <c r="K159" s="95"/>
      <c r="L159" s="83"/>
      <c r="O159" s="58"/>
      <c r="P159" s="58"/>
      <c r="Q159" s="58"/>
    </row>
    <row r="160" spans="1:17" s="56" customFormat="1" ht="14.25" customHeight="1" x14ac:dyDescent="0.25">
      <c r="A160" s="93"/>
      <c r="B160" s="94"/>
      <c r="C160" s="95"/>
      <c r="D160" s="95"/>
      <c r="E160" s="95"/>
      <c r="F160" s="95"/>
      <c r="G160" s="122"/>
      <c r="H160" s="95"/>
      <c r="I160" s="95"/>
      <c r="J160" s="95"/>
      <c r="K160" s="95"/>
      <c r="L160" s="83"/>
      <c r="O160" s="58"/>
      <c r="P160" s="58"/>
      <c r="Q160" s="58"/>
    </row>
    <row r="161" spans="1:17" s="56" customFormat="1" ht="14.25" customHeight="1" x14ac:dyDescent="0.25">
      <c r="A161" s="93"/>
      <c r="B161" s="94"/>
      <c r="C161" s="95"/>
      <c r="D161" s="95"/>
      <c r="E161" s="95"/>
      <c r="F161" s="95"/>
      <c r="G161" s="122"/>
      <c r="H161" s="95"/>
      <c r="I161" s="95"/>
      <c r="J161" s="95"/>
      <c r="K161" s="95"/>
      <c r="L161" s="83"/>
      <c r="O161" s="58"/>
      <c r="P161" s="58"/>
      <c r="Q161" s="58"/>
    </row>
    <row r="162" spans="1:17" s="56" customFormat="1" ht="14.25" customHeight="1" x14ac:dyDescent="0.25">
      <c r="A162" s="93"/>
      <c r="B162" s="94"/>
      <c r="C162" s="95"/>
      <c r="D162" s="95"/>
      <c r="E162" s="95"/>
      <c r="F162" s="95"/>
      <c r="G162" s="122"/>
      <c r="H162" s="95"/>
      <c r="I162" s="95"/>
      <c r="J162" s="95"/>
      <c r="K162" s="95"/>
      <c r="L162" s="83"/>
      <c r="O162" s="58"/>
      <c r="P162" s="58"/>
      <c r="Q162" s="58"/>
    </row>
    <row r="163" spans="1:17" s="56" customFormat="1" ht="14.25" customHeight="1" x14ac:dyDescent="0.25">
      <c r="A163" s="93"/>
      <c r="B163" s="94"/>
      <c r="C163" s="95"/>
      <c r="D163" s="95"/>
      <c r="E163" s="95"/>
      <c r="F163" s="95"/>
      <c r="G163" s="122"/>
      <c r="H163" s="95"/>
      <c r="I163" s="95"/>
      <c r="J163" s="95"/>
      <c r="K163" s="95"/>
      <c r="L163" s="83"/>
      <c r="O163" s="58"/>
      <c r="P163" s="58"/>
      <c r="Q163" s="58"/>
    </row>
    <row r="164" spans="1:17" s="56" customFormat="1" ht="14.25" customHeight="1" x14ac:dyDescent="0.25">
      <c r="A164" s="93"/>
      <c r="B164" s="94"/>
      <c r="C164" s="95"/>
      <c r="D164" s="95"/>
      <c r="E164" s="95"/>
      <c r="F164" s="95"/>
      <c r="G164" s="122"/>
      <c r="H164" s="95"/>
      <c r="I164" s="95"/>
      <c r="J164" s="95"/>
      <c r="K164" s="95"/>
      <c r="L164" s="83"/>
      <c r="O164" s="58"/>
      <c r="P164" s="58"/>
      <c r="Q164" s="58"/>
    </row>
    <row r="165" spans="1:17" s="56" customFormat="1" ht="14.25" customHeight="1" x14ac:dyDescent="0.25">
      <c r="A165" s="93"/>
      <c r="B165" s="94"/>
      <c r="C165" s="95"/>
      <c r="D165" s="95"/>
      <c r="E165" s="95"/>
      <c r="F165" s="95"/>
      <c r="G165" s="122"/>
      <c r="H165" s="95"/>
      <c r="I165" s="95"/>
      <c r="J165" s="95"/>
      <c r="K165" s="95"/>
      <c r="L165" s="83"/>
      <c r="O165" s="58"/>
      <c r="P165" s="58"/>
      <c r="Q165" s="58"/>
    </row>
    <row r="166" spans="1:17" s="56" customFormat="1" ht="14.25" customHeight="1" x14ac:dyDescent="0.25">
      <c r="A166" s="93"/>
      <c r="B166" s="94"/>
      <c r="C166" s="95"/>
      <c r="D166" s="95"/>
      <c r="E166" s="95"/>
      <c r="F166" s="95"/>
      <c r="G166" s="122"/>
      <c r="H166" s="95"/>
      <c r="I166" s="95"/>
      <c r="J166" s="95"/>
      <c r="K166" s="95"/>
      <c r="L166" s="83"/>
      <c r="O166" s="58"/>
      <c r="P166" s="58"/>
      <c r="Q166" s="58"/>
    </row>
    <row r="167" spans="1:17" s="56" customFormat="1" ht="14.25" customHeight="1" x14ac:dyDescent="0.25">
      <c r="A167" s="93"/>
      <c r="B167" s="94"/>
      <c r="C167" s="95"/>
      <c r="D167" s="95"/>
      <c r="E167" s="95"/>
      <c r="F167" s="95"/>
      <c r="G167" s="122"/>
      <c r="H167" s="95"/>
      <c r="I167" s="95"/>
      <c r="J167" s="95"/>
      <c r="K167" s="95"/>
      <c r="L167" s="83"/>
      <c r="O167" s="58"/>
      <c r="P167" s="58"/>
      <c r="Q167" s="58"/>
    </row>
    <row r="168" spans="1:17" s="56" customFormat="1" ht="14.25" customHeight="1" x14ac:dyDescent="0.25">
      <c r="A168" s="93"/>
      <c r="B168" s="94"/>
      <c r="C168" s="95"/>
      <c r="D168" s="95"/>
      <c r="E168" s="95"/>
      <c r="F168" s="95"/>
      <c r="G168" s="122"/>
      <c r="H168" s="95"/>
      <c r="I168" s="95"/>
      <c r="J168" s="95"/>
      <c r="K168" s="95"/>
      <c r="L168" s="83"/>
      <c r="O168" s="58"/>
      <c r="P168" s="58"/>
      <c r="Q168" s="58"/>
    </row>
    <row r="169" spans="1:17" s="56" customFormat="1" ht="14.25" customHeight="1" x14ac:dyDescent="0.25">
      <c r="A169" s="93"/>
      <c r="B169" s="94"/>
      <c r="C169" s="95"/>
      <c r="D169" s="95"/>
      <c r="E169" s="95"/>
      <c r="F169" s="95"/>
      <c r="G169" s="122"/>
      <c r="H169" s="95"/>
      <c r="I169" s="95"/>
      <c r="J169" s="95"/>
      <c r="K169" s="95"/>
      <c r="L169" s="83"/>
      <c r="O169" s="58"/>
      <c r="P169" s="58"/>
      <c r="Q169" s="58"/>
    </row>
    <row r="170" spans="1:17" s="56" customFormat="1" ht="14.25" customHeight="1" x14ac:dyDescent="0.25">
      <c r="A170" s="93"/>
      <c r="B170" s="94"/>
      <c r="C170" s="95"/>
      <c r="D170" s="95"/>
      <c r="E170" s="95"/>
      <c r="F170" s="95"/>
      <c r="G170" s="122"/>
      <c r="H170" s="95"/>
      <c r="I170" s="95"/>
      <c r="J170" s="95"/>
      <c r="K170" s="95"/>
      <c r="L170" s="83"/>
      <c r="O170" s="58"/>
      <c r="P170" s="58"/>
      <c r="Q170" s="58"/>
    </row>
    <row r="171" spans="1:17" s="56" customFormat="1" ht="14.25" customHeight="1" x14ac:dyDescent="0.25">
      <c r="A171" s="93"/>
      <c r="B171" s="94"/>
      <c r="C171" s="95"/>
      <c r="D171" s="95"/>
      <c r="E171" s="95"/>
      <c r="F171" s="95"/>
      <c r="G171" s="122"/>
      <c r="H171" s="95"/>
      <c r="I171" s="95"/>
      <c r="J171" s="95"/>
      <c r="K171" s="95"/>
      <c r="L171" s="83"/>
      <c r="O171" s="58"/>
      <c r="P171" s="58"/>
      <c r="Q171" s="58"/>
    </row>
    <row r="172" spans="1:17" s="56" customFormat="1" ht="14.25" customHeight="1" x14ac:dyDescent="0.25">
      <c r="A172" s="93"/>
      <c r="B172" s="94"/>
      <c r="C172" s="95"/>
      <c r="D172" s="95"/>
      <c r="E172" s="95"/>
      <c r="F172" s="95"/>
      <c r="G172" s="122"/>
      <c r="H172" s="95"/>
      <c r="I172" s="95"/>
      <c r="J172" s="95"/>
      <c r="K172" s="95"/>
      <c r="L172" s="83"/>
      <c r="O172" s="58"/>
      <c r="P172" s="58"/>
      <c r="Q172" s="58"/>
    </row>
    <row r="173" spans="1:17" s="56" customFormat="1" ht="14.25" customHeight="1" x14ac:dyDescent="0.25">
      <c r="A173" s="93"/>
      <c r="B173" s="94"/>
      <c r="C173" s="95"/>
      <c r="D173" s="95"/>
      <c r="E173" s="95"/>
      <c r="F173" s="95"/>
      <c r="G173" s="122"/>
      <c r="H173" s="95"/>
      <c r="I173" s="95"/>
      <c r="J173" s="95"/>
      <c r="K173" s="95"/>
      <c r="L173" s="83"/>
      <c r="O173" s="58"/>
      <c r="P173" s="58"/>
      <c r="Q173" s="58"/>
    </row>
    <row r="174" spans="1:17" s="56" customFormat="1" ht="14.25" customHeight="1" x14ac:dyDescent="0.25">
      <c r="A174" s="93"/>
      <c r="B174" s="94"/>
      <c r="C174" s="95"/>
      <c r="D174" s="95"/>
      <c r="E174" s="95"/>
      <c r="F174" s="95"/>
      <c r="G174" s="122"/>
      <c r="H174" s="95"/>
      <c r="I174" s="95"/>
      <c r="J174" s="95"/>
      <c r="K174" s="95"/>
      <c r="L174" s="83"/>
      <c r="O174" s="58"/>
      <c r="P174" s="58"/>
      <c r="Q174" s="58"/>
    </row>
    <row r="175" spans="1:17" s="56" customFormat="1" ht="14.25" customHeight="1" x14ac:dyDescent="0.25">
      <c r="A175" s="93"/>
      <c r="B175" s="94"/>
      <c r="C175" s="95"/>
      <c r="D175" s="95"/>
      <c r="E175" s="95"/>
      <c r="F175" s="95"/>
      <c r="G175" s="122"/>
      <c r="H175" s="95"/>
      <c r="I175" s="95"/>
      <c r="J175" s="95"/>
      <c r="K175" s="95"/>
      <c r="L175" s="83"/>
      <c r="O175" s="58"/>
      <c r="P175" s="58"/>
      <c r="Q175" s="58"/>
    </row>
    <row r="176" spans="1:17" s="56" customFormat="1" ht="14.25" customHeight="1" x14ac:dyDescent="0.25">
      <c r="A176" s="93"/>
      <c r="B176" s="94"/>
      <c r="C176" s="95"/>
      <c r="D176" s="95"/>
      <c r="E176" s="95"/>
      <c r="F176" s="95"/>
      <c r="G176" s="122"/>
      <c r="H176" s="95"/>
      <c r="I176" s="95"/>
      <c r="J176" s="95"/>
      <c r="K176" s="95"/>
      <c r="L176" s="83"/>
      <c r="O176" s="58"/>
      <c r="P176" s="58"/>
      <c r="Q176" s="58"/>
    </row>
    <row r="177" spans="1:17" s="56" customFormat="1" ht="14.25" customHeight="1" x14ac:dyDescent="0.25">
      <c r="A177" s="93"/>
      <c r="B177" s="94"/>
      <c r="C177" s="95"/>
      <c r="D177" s="95"/>
      <c r="E177" s="95"/>
      <c r="F177" s="95"/>
      <c r="G177" s="122"/>
      <c r="H177" s="95"/>
      <c r="I177" s="95"/>
      <c r="J177" s="95"/>
      <c r="K177" s="95"/>
      <c r="L177" s="83"/>
      <c r="O177" s="58"/>
      <c r="P177" s="58"/>
      <c r="Q177" s="58"/>
    </row>
    <row r="178" spans="1:17" s="56" customFormat="1" ht="14.25" customHeight="1" x14ac:dyDescent="0.25">
      <c r="A178" s="93"/>
      <c r="B178" s="94"/>
      <c r="C178" s="95"/>
      <c r="D178" s="95"/>
      <c r="E178" s="95"/>
      <c r="F178" s="95"/>
      <c r="G178" s="122"/>
      <c r="H178" s="95"/>
      <c r="I178" s="95"/>
      <c r="J178" s="95"/>
      <c r="K178" s="95"/>
      <c r="L178" s="83"/>
      <c r="O178" s="58"/>
      <c r="P178" s="58"/>
      <c r="Q178" s="58"/>
    </row>
    <row r="179" spans="1:17" s="56" customFormat="1" ht="14.25" customHeight="1" x14ac:dyDescent="0.25">
      <c r="A179" s="93"/>
      <c r="B179" s="94"/>
      <c r="C179" s="95"/>
      <c r="D179" s="95"/>
      <c r="E179" s="95"/>
      <c r="F179" s="95"/>
      <c r="G179" s="122"/>
      <c r="H179" s="95"/>
      <c r="I179" s="95"/>
      <c r="J179" s="95"/>
      <c r="K179" s="95"/>
      <c r="L179" s="83"/>
      <c r="O179" s="58"/>
      <c r="P179" s="58"/>
      <c r="Q179" s="58"/>
    </row>
    <row r="180" spans="1:17" s="56" customFormat="1" ht="14.25" customHeight="1" x14ac:dyDescent="0.25">
      <c r="A180" s="93"/>
      <c r="B180" s="94"/>
      <c r="C180" s="95"/>
      <c r="D180" s="95"/>
      <c r="E180" s="95"/>
      <c r="F180" s="95"/>
      <c r="G180" s="122"/>
      <c r="H180" s="95"/>
      <c r="I180" s="95"/>
      <c r="J180" s="95"/>
      <c r="K180" s="95"/>
      <c r="L180" s="83"/>
      <c r="O180" s="58"/>
      <c r="P180" s="58"/>
      <c r="Q180" s="58"/>
    </row>
    <row r="181" spans="1:17" s="56" customFormat="1" ht="14.25" customHeight="1" x14ac:dyDescent="0.25">
      <c r="A181" s="93"/>
      <c r="B181" s="94"/>
      <c r="C181" s="95"/>
      <c r="D181" s="95"/>
      <c r="E181" s="95"/>
      <c r="F181" s="95"/>
      <c r="G181" s="122"/>
      <c r="H181" s="95"/>
      <c r="I181" s="95"/>
      <c r="J181" s="95"/>
      <c r="K181" s="95"/>
      <c r="L181" s="83"/>
      <c r="O181" s="58"/>
      <c r="P181" s="58"/>
      <c r="Q181" s="58"/>
    </row>
    <row r="182" spans="1:17" s="56" customFormat="1" ht="14.25" customHeight="1" x14ac:dyDescent="0.25">
      <c r="A182" s="93"/>
      <c r="B182" s="94"/>
      <c r="C182" s="95"/>
      <c r="D182" s="95"/>
      <c r="E182" s="95"/>
      <c r="F182" s="95"/>
      <c r="G182" s="122"/>
      <c r="H182" s="95"/>
      <c r="I182" s="95"/>
      <c r="J182" s="95"/>
      <c r="K182" s="95"/>
      <c r="L182" s="83"/>
      <c r="O182" s="58"/>
      <c r="P182" s="58"/>
      <c r="Q182" s="58"/>
    </row>
    <row r="183" spans="1:17" s="56" customFormat="1" ht="14.25" customHeight="1" x14ac:dyDescent="0.25">
      <c r="A183" s="93"/>
      <c r="B183" s="94"/>
      <c r="C183" s="95"/>
      <c r="D183" s="95"/>
      <c r="E183" s="95"/>
      <c r="F183" s="95"/>
      <c r="G183" s="122"/>
      <c r="H183" s="95"/>
      <c r="I183" s="95"/>
      <c r="J183" s="95"/>
      <c r="K183" s="95"/>
      <c r="L183" s="83"/>
      <c r="O183" s="58"/>
      <c r="P183" s="58"/>
      <c r="Q183" s="58"/>
    </row>
    <row r="184" spans="1:17" s="56" customFormat="1" ht="14.25" customHeight="1" x14ac:dyDescent="0.25">
      <c r="A184" s="93"/>
      <c r="B184" s="94"/>
      <c r="C184" s="95"/>
      <c r="D184" s="95"/>
      <c r="E184" s="95"/>
      <c r="F184" s="95"/>
      <c r="G184" s="122"/>
      <c r="H184" s="95"/>
      <c r="I184" s="95"/>
      <c r="J184" s="95"/>
      <c r="K184" s="95"/>
      <c r="L184" s="83"/>
      <c r="O184" s="58"/>
      <c r="P184" s="58"/>
      <c r="Q184" s="58"/>
    </row>
    <row r="185" spans="1:17" s="56" customFormat="1" ht="14.25" customHeight="1" x14ac:dyDescent="0.25">
      <c r="A185" s="93"/>
      <c r="B185" s="94"/>
      <c r="C185" s="95"/>
      <c r="D185" s="95"/>
      <c r="E185" s="95"/>
      <c r="F185" s="95"/>
      <c r="G185" s="122"/>
      <c r="H185" s="95"/>
      <c r="I185" s="95"/>
      <c r="J185" s="95"/>
      <c r="K185" s="95"/>
      <c r="L185" s="83"/>
      <c r="O185" s="58"/>
      <c r="P185" s="58"/>
      <c r="Q185" s="58"/>
    </row>
    <row r="186" spans="1:17" s="56" customFormat="1" ht="14.25" customHeight="1" x14ac:dyDescent="0.25">
      <c r="A186" s="93"/>
      <c r="B186" s="94"/>
      <c r="C186" s="95"/>
      <c r="D186" s="95"/>
      <c r="E186" s="95"/>
      <c r="F186" s="95"/>
      <c r="G186" s="122"/>
      <c r="H186" s="95"/>
      <c r="I186" s="95"/>
      <c r="J186" s="95"/>
      <c r="K186" s="95"/>
      <c r="L186" s="83"/>
      <c r="O186" s="58"/>
      <c r="P186" s="58"/>
      <c r="Q186" s="58"/>
    </row>
    <row r="187" spans="1:17" s="56" customFormat="1" ht="14.25" customHeight="1" x14ac:dyDescent="0.25">
      <c r="A187" s="93"/>
      <c r="B187" s="94"/>
      <c r="C187" s="95"/>
      <c r="D187" s="95"/>
      <c r="E187" s="95"/>
      <c r="F187" s="95"/>
      <c r="G187" s="122"/>
      <c r="H187" s="95"/>
      <c r="I187" s="95"/>
      <c r="J187" s="95"/>
      <c r="K187" s="95"/>
      <c r="L187" s="83"/>
      <c r="O187" s="58"/>
      <c r="P187" s="58"/>
      <c r="Q187" s="58"/>
    </row>
    <row r="188" spans="1:17" s="56" customFormat="1" ht="14.25" customHeight="1" x14ac:dyDescent="0.25">
      <c r="A188" s="93"/>
      <c r="B188" s="94"/>
      <c r="C188" s="95"/>
      <c r="D188" s="95"/>
      <c r="E188" s="95"/>
      <c r="F188" s="95"/>
      <c r="G188" s="122"/>
      <c r="H188" s="95"/>
      <c r="I188" s="95"/>
      <c r="J188" s="95"/>
      <c r="K188" s="95"/>
      <c r="L188" s="83"/>
      <c r="O188" s="58"/>
      <c r="P188" s="58"/>
      <c r="Q188" s="58"/>
    </row>
    <row r="189" spans="1:17" s="56" customFormat="1" ht="14.25" customHeight="1" x14ac:dyDescent="0.25">
      <c r="A189" s="93"/>
      <c r="B189" s="94"/>
      <c r="C189" s="95"/>
      <c r="D189" s="95"/>
      <c r="E189" s="95"/>
      <c r="F189" s="95"/>
      <c r="G189" s="122"/>
      <c r="H189" s="95"/>
      <c r="I189" s="95"/>
      <c r="J189" s="95"/>
      <c r="K189" s="95"/>
      <c r="L189" s="83"/>
      <c r="O189" s="58"/>
      <c r="P189" s="58"/>
      <c r="Q189" s="58"/>
    </row>
    <row r="190" spans="1:17" s="56" customFormat="1" ht="14.25" customHeight="1" x14ac:dyDescent="0.25">
      <c r="A190" s="93"/>
      <c r="B190" s="94"/>
      <c r="C190" s="95"/>
      <c r="D190" s="95"/>
      <c r="E190" s="95"/>
      <c r="F190" s="95"/>
      <c r="G190" s="122"/>
      <c r="H190" s="95"/>
      <c r="I190" s="95"/>
      <c r="J190" s="95"/>
      <c r="K190" s="95"/>
      <c r="L190" s="83"/>
      <c r="O190" s="58"/>
      <c r="P190" s="58"/>
      <c r="Q190" s="58"/>
    </row>
    <row r="191" spans="1:17" s="56" customFormat="1" ht="14.25" customHeight="1" x14ac:dyDescent="0.25">
      <c r="A191" s="93"/>
      <c r="B191" s="94"/>
      <c r="C191" s="95"/>
      <c r="D191" s="95"/>
      <c r="E191" s="95"/>
      <c r="F191" s="95"/>
      <c r="G191" s="122"/>
      <c r="H191" s="95"/>
      <c r="I191" s="95"/>
      <c r="J191" s="95"/>
      <c r="K191" s="95"/>
      <c r="L191" s="83"/>
      <c r="O191" s="58"/>
      <c r="P191" s="58"/>
      <c r="Q191" s="58"/>
    </row>
    <row r="192" spans="1:17" s="56" customFormat="1" ht="14.25" customHeight="1" x14ac:dyDescent="0.25">
      <c r="A192" s="93"/>
      <c r="B192" s="94"/>
      <c r="C192" s="95"/>
      <c r="D192" s="95"/>
      <c r="E192" s="95"/>
      <c r="F192" s="95"/>
      <c r="G192" s="122"/>
      <c r="H192" s="95"/>
      <c r="I192" s="95"/>
      <c r="J192" s="95"/>
      <c r="K192" s="95"/>
      <c r="L192" s="83"/>
      <c r="O192" s="58"/>
      <c r="P192" s="58"/>
      <c r="Q192" s="58"/>
    </row>
    <row r="193" spans="1:17" s="56" customFormat="1" ht="14.25" customHeight="1" x14ac:dyDescent="0.25">
      <c r="A193" s="93"/>
      <c r="B193" s="94"/>
      <c r="C193" s="95"/>
      <c r="D193" s="95"/>
      <c r="E193" s="95"/>
      <c r="F193" s="95"/>
      <c r="G193" s="122"/>
      <c r="H193" s="95"/>
      <c r="I193" s="95"/>
      <c r="J193" s="95"/>
      <c r="K193" s="95"/>
      <c r="L193" s="83"/>
      <c r="O193" s="58"/>
      <c r="P193" s="58"/>
      <c r="Q193" s="58"/>
    </row>
    <row r="194" spans="1:17" s="56" customFormat="1" ht="14.25" customHeight="1" x14ac:dyDescent="0.25">
      <c r="A194" s="93"/>
      <c r="B194" s="94"/>
      <c r="C194" s="95"/>
      <c r="D194" s="95"/>
      <c r="E194" s="95"/>
      <c r="F194" s="95"/>
      <c r="G194" s="122"/>
      <c r="H194" s="95"/>
      <c r="I194" s="95"/>
      <c r="J194" s="95"/>
      <c r="K194" s="95"/>
      <c r="L194" s="83"/>
      <c r="O194" s="58"/>
      <c r="P194" s="58"/>
      <c r="Q194" s="58"/>
    </row>
    <row r="195" spans="1:17" s="56" customFormat="1" ht="14.25" customHeight="1" x14ac:dyDescent="0.25">
      <c r="A195" s="93"/>
      <c r="B195" s="94"/>
      <c r="C195" s="95"/>
      <c r="D195" s="95"/>
      <c r="E195" s="95"/>
      <c r="F195" s="95"/>
      <c r="G195" s="122"/>
      <c r="H195" s="95"/>
      <c r="I195" s="95"/>
      <c r="J195" s="95"/>
      <c r="K195" s="95"/>
      <c r="L195" s="83"/>
      <c r="O195" s="58"/>
      <c r="P195" s="58"/>
      <c r="Q195" s="58"/>
    </row>
    <row r="196" spans="1:17" s="56" customFormat="1" ht="14.25" customHeight="1" x14ac:dyDescent="0.25">
      <c r="A196" s="93"/>
      <c r="B196" s="94"/>
      <c r="C196" s="95"/>
      <c r="D196" s="95"/>
      <c r="E196" s="95"/>
      <c r="F196" s="95"/>
      <c r="G196" s="122"/>
      <c r="H196" s="95"/>
      <c r="I196" s="95"/>
      <c r="J196" s="95"/>
      <c r="K196" s="95"/>
      <c r="L196" s="83"/>
      <c r="O196" s="58"/>
      <c r="P196" s="58"/>
      <c r="Q196" s="58"/>
    </row>
    <row r="197" spans="1:17" s="56" customFormat="1" ht="14.25" customHeight="1" x14ac:dyDescent="0.25">
      <c r="A197" s="93"/>
      <c r="B197" s="94"/>
      <c r="C197" s="95"/>
      <c r="D197" s="95"/>
      <c r="E197" s="95"/>
      <c r="F197" s="95"/>
      <c r="G197" s="122"/>
      <c r="H197" s="95"/>
      <c r="I197" s="95"/>
      <c r="J197" s="95"/>
      <c r="K197" s="95"/>
      <c r="L197" s="83"/>
      <c r="O197" s="58"/>
      <c r="P197" s="58"/>
      <c r="Q197" s="58"/>
    </row>
    <row r="198" spans="1:17" s="56" customFormat="1" ht="14.25" customHeight="1" x14ac:dyDescent="0.25">
      <c r="A198" s="93"/>
      <c r="B198" s="94"/>
      <c r="C198" s="95"/>
      <c r="D198" s="95"/>
      <c r="E198" s="95"/>
      <c r="F198" s="95"/>
      <c r="G198" s="122"/>
      <c r="H198" s="95"/>
      <c r="I198" s="95"/>
      <c r="J198" s="95"/>
      <c r="K198" s="95"/>
      <c r="L198" s="83"/>
      <c r="O198" s="58"/>
      <c r="P198" s="58"/>
      <c r="Q198" s="58"/>
    </row>
    <row r="199" spans="1:17" s="56" customFormat="1" ht="14.25" customHeight="1" x14ac:dyDescent="0.25">
      <c r="A199" s="93"/>
      <c r="B199" s="94"/>
      <c r="C199" s="95"/>
      <c r="D199" s="95"/>
      <c r="E199" s="95"/>
      <c r="F199" s="95"/>
      <c r="G199" s="122"/>
      <c r="H199" s="95"/>
      <c r="I199" s="95"/>
      <c r="J199" s="95"/>
      <c r="K199" s="95"/>
      <c r="L199" s="83"/>
      <c r="O199" s="58"/>
      <c r="P199" s="58"/>
      <c r="Q199" s="58"/>
    </row>
    <row r="200" spans="1:17" s="56" customFormat="1" ht="14.25" customHeight="1" x14ac:dyDescent="0.25">
      <c r="A200" s="93"/>
      <c r="B200" s="94"/>
      <c r="C200" s="95"/>
      <c r="D200" s="95"/>
      <c r="E200" s="95"/>
      <c r="F200" s="95"/>
      <c r="G200" s="122"/>
      <c r="H200" s="95"/>
      <c r="I200" s="95"/>
      <c r="J200" s="95"/>
      <c r="K200" s="95"/>
      <c r="L200" s="83"/>
      <c r="O200" s="58"/>
      <c r="P200" s="58"/>
      <c r="Q200" s="58"/>
    </row>
    <row r="201" spans="1:17" s="56" customFormat="1" ht="14.25" customHeight="1" x14ac:dyDescent="0.25">
      <c r="A201" s="93"/>
      <c r="B201" s="94"/>
      <c r="C201" s="95"/>
      <c r="D201" s="95"/>
      <c r="E201" s="95"/>
      <c r="F201" s="95"/>
      <c r="G201" s="122"/>
      <c r="H201" s="95"/>
      <c r="I201" s="95"/>
      <c r="J201" s="95"/>
      <c r="K201" s="95"/>
      <c r="L201" s="83"/>
      <c r="O201" s="58"/>
      <c r="P201" s="58"/>
      <c r="Q201" s="58"/>
    </row>
    <row r="202" spans="1:17" s="56" customFormat="1" ht="14.25" customHeight="1" x14ac:dyDescent="0.25">
      <c r="A202" s="93"/>
      <c r="B202" s="94"/>
      <c r="C202" s="95"/>
      <c r="D202" s="95"/>
      <c r="E202" s="95"/>
      <c r="F202" s="95"/>
      <c r="G202" s="122"/>
      <c r="H202" s="95"/>
      <c r="I202" s="95"/>
      <c r="J202" s="95"/>
      <c r="K202" s="95"/>
      <c r="L202" s="83"/>
      <c r="O202" s="58"/>
      <c r="P202" s="58"/>
      <c r="Q202" s="58"/>
    </row>
    <row r="203" spans="1:17" s="56" customFormat="1" ht="14.25" customHeight="1" x14ac:dyDescent="0.25">
      <c r="A203" s="93"/>
      <c r="B203" s="94"/>
      <c r="C203" s="95"/>
      <c r="D203" s="95"/>
      <c r="E203" s="95"/>
      <c r="F203" s="95"/>
      <c r="G203" s="122"/>
      <c r="H203" s="95"/>
      <c r="I203" s="95"/>
      <c r="J203" s="95"/>
      <c r="K203" s="95"/>
      <c r="L203" s="83"/>
      <c r="O203" s="58"/>
      <c r="P203" s="58"/>
      <c r="Q203" s="58"/>
    </row>
    <row r="204" spans="1:17" s="56" customFormat="1" ht="14.25" customHeight="1" x14ac:dyDescent="0.25">
      <c r="A204" s="93"/>
      <c r="B204" s="94"/>
      <c r="C204" s="95"/>
      <c r="D204" s="95"/>
      <c r="E204" s="95"/>
      <c r="F204" s="95"/>
      <c r="G204" s="122"/>
      <c r="H204" s="95"/>
      <c r="I204" s="95"/>
      <c r="J204" s="95"/>
      <c r="K204" s="95"/>
      <c r="L204" s="83"/>
      <c r="O204" s="58"/>
      <c r="P204" s="58"/>
      <c r="Q204" s="58"/>
    </row>
    <row r="205" spans="1:17" s="56" customFormat="1" ht="14.25" customHeight="1" x14ac:dyDescent="0.25">
      <c r="A205" s="93"/>
      <c r="B205" s="94"/>
      <c r="C205" s="95"/>
      <c r="D205" s="95"/>
      <c r="E205" s="95"/>
      <c r="F205" s="95"/>
      <c r="G205" s="122"/>
      <c r="H205" s="95"/>
      <c r="I205" s="95"/>
      <c r="J205" s="95"/>
      <c r="K205" s="95"/>
      <c r="L205" s="83"/>
      <c r="O205" s="58"/>
      <c r="P205" s="58"/>
      <c r="Q205" s="58"/>
    </row>
    <row r="206" spans="1:17" s="56" customFormat="1" ht="14.25" customHeight="1" x14ac:dyDescent="0.25">
      <c r="A206" s="93"/>
      <c r="B206" s="94"/>
      <c r="C206" s="95"/>
      <c r="D206" s="95"/>
      <c r="E206" s="95"/>
      <c r="F206" s="95"/>
      <c r="G206" s="122"/>
      <c r="H206" s="95"/>
      <c r="I206" s="95"/>
      <c r="J206" s="95"/>
      <c r="K206" s="95"/>
      <c r="L206" s="83"/>
      <c r="O206" s="58"/>
      <c r="P206" s="58"/>
      <c r="Q206" s="58"/>
    </row>
    <row r="207" spans="1:17" s="56" customFormat="1" ht="14.25" customHeight="1" x14ac:dyDescent="0.25">
      <c r="A207" s="93"/>
      <c r="B207" s="94"/>
      <c r="C207" s="95"/>
      <c r="D207" s="95"/>
      <c r="E207" s="95"/>
      <c r="F207" s="95"/>
      <c r="G207" s="122"/>
      <c r="H207" s="95"/>
      <c r="I207" s="95"/>
      <c r="J207" s="95"/>
      <c r="K207" s="95"/>
      <c r="L207" s="83"/>
      <c r="O207" s="58"/>
      <c r="P207" s="58"/>
      <c r="Q207" s="58"/>
    </row>
    <row r="208" spans="1:17" s="56" customFormat="1" ht="14.25" customHeight="1" x14ac:dyDescent="0.25">
      <c r="A208" s="93"/>
      <c r="B208" s="94"/>
      <c r="C208" s="95"/>
      <c r="D208" s="95"/>
      <c r="E208" s="95"/>
      <c r="F208" s="95"/>
      <c r="G208" s="122"/>
      <c r="H208" s="95"/>
      <c r="I208" s="95"/>
      <c r="J208" s="95"/>
      <c r="K208" s="95"/>
      <c r="L208" s="83"/>
      <c r="O208" s="58"/>
      <c r="P208" s="58"/>
      <c r="Q208" s="58"/>
    </row>
    <row r="209" spans="1:17" s="56" customFormat="1" ht="14.25" customHeight="1" x14ac:dyDescent="0.25">
      <c r="A209" s="93"/>
      <c r="B209" s="94"/>
      <c r="C209" s="95"/>
      <c r="D209" s="95"/>
      <c r="E209" s="95"/>
      <c r="F209" s="95"/>
      <c r="G209" s="122"/>
      <c r="H209" s="95"/>
      <c r="I209" s="95"/>
      <c r="J209" s="95"/>
      <c r="K209" s="95"/>
      <c r="L209" s="83"/>
      <c r="O209" s="58"/>
      <c r="P209" s="58"/>
      <c r="Q209" s="58"/>
    </row>
    <row r="210" spans="1:17" s="56" customFormat="1" ht="14.25" customHeight="1" x14ac:dyDescent="0.25">
      <c r="A210" s="93"/>
      <c r="B210" s="94"/>
      <c r="C210" s="95"/>
      <c r="D210" s="95"/>
      <c r="E210" s="95"/>
      <c r="F210" s="95"/>
      <c r="G210" s="122"/>
      <c r="H210" s="95"/>
      <c r="I210" s="95"/>
      <c r="J210" s="95"/>
      <c r="K210" s="95"/>
      <c r="L210" s="83"/>
      <c r="O210" s="58"/>
      <c r="P210" s="58"/>
      <c r="Q210" s="58"/>
    </row>
    <row r="211" spans="1:17" s="56" customFormat="1" ht="14.25" customHeight="1" x14ac:dyDescent="0.25">
      <c r="A211" s="93"/>
      <c r="B211" s="94"/>
      <c r="C211" s="95"/>
      <c r="D211" s="95"/>
      <c r="E211" s="95"/>
      <c r="F211" s="95"/>
      <c r="G211" s="122"/>
      <c r="H211" s="95"/>
      <c r="I211" s="95"/>
      <c r="J211" s="95"/>
      <c r="K211" s="95"/>
      <c r="L211" s="83"/>
      <c r="O211" s="58"/>
      <c r="P211" s="58"/>
      <c r="Q211" s="58"/>
    </row>
    <row r="212" spans="1:17" s="56" customFormat="1" ht="14.25" customHeight="1" x14ac:dyDescent="0.25">
      <c r="A212" s="93"/>
      <c r="B212" s="94"/>
      <c r="C212" s="95"/>
      <c r="D212" s="95"/>
      <c r="E212" s="95"/>
      <c r="F212" s="95"/>
      <c r="G212" s="122"/>
      <c r="H212" s="95"/>
      <c r="I212" s="95"/>
      <c r="J212" s="95"/>
      <c r="K212" s="95"/>
      <c r="L212" s="83"/>
      <c r="O212" s="58"/>
      <c r="P212" s="58"/>
      <c r="Q212" s="58"/>
    </row>
    <row r="213" spans="1:17" s="56" customFormat="1" ht="14.25" customHeight="1" x14ac:dyDescent="0.25">
      <c r="A213" s="93"/>
      <c r="B213" s="94"/>
      <c r="C213" s="95"/>
      <c r="D213" s="95"/>
      <c r="E213" s="95"/>
      <c r="F213" s="95"/>
      <c r="G213" s="122"/>
      <c r="H213" s="95"/>
      <c r="I213" s="95"/>
      <c r="J213" s="95"/>
      <c r="K213" s="95"/>
      <c r="L213" s="83"/>
      <c r="O213" s="58"/>
      <c r="P213" s="58"/>
      <c r="Q213" s="58"/>
    </row>
    <row r="214" spans="1:17" s="56" customFormat="1" ht="14.25" customHeight="1" x14ac:dyDescent="0.25">
      <c r="A214" s="93"/>
      <c r="B214" s="94"/>
      <c r="C214" s="95"/>
      <c r="D214" s="95"/>
      <c r="E214" s="95"/>
      <c r="F214" s="95"/>
      <c r="G214" s="122"/>
      <c r="H214" s="95"/>
      <c r="I214" s="95"/>
      <c r="J214" s="95"/>
      <c r="K214" s="95"/>
      <c r="L214" s="83"/>
      <c r="O214" s="58"/>
      <c r="P214" s="58"/>
      <c r="Q214" s="58"/>
    </row>
    <row r="215" spans="1:17" s="56" customFormat="1" ht="14.25" customHeight="1" x14ac:dyDescent="0.25">
      <c r="A215" s="93"/>
      <c r="B215" s="94"/>
      <c r="C215" s="95"/>
      <c r="D215" s="95"/>
      <c r="E215" s="95"/>
      <c r="F215" s="95"/>
      <c r="G215" s="122"/>
      <c r="H215" s="95"/>
      <c r="I215" s="95"/>
      <c r="J215" s="95"/>
      <c r="K215" s="95"/>
      <c r="L215" s="83"/>
      <c r="O215" s="58"/>
      <c r="P215" s="58"/>
      <c r="Q215" s="58"/>
    </row>
    <row r="216" spans="1:17" s="56" customFormat="1" ht="14.25" customHeight="1" x14ac:dyDescent="0.25">
      <c r="A216" s="93"/>
      <c r="B216" s="94"/>
      <c r="C216" s="95"/>
      <c r="D216" s="95"/>
      <c r="E216" s="95"/>
      <c r="F216" s="95"/>
      <c r="G216" s="122"/>
      <c r="H216" s="95"/>
      <c r="I216" s="95"/>
      <c r="J216" s="95"/>
      <c r="K216" s="95"/>
      <c r="L216" s="83"/>
      <c r="O216" s="58"/>
      <c r="P216" s="58"/>
      <c r="Q216" s="58"/>
    </row>
    <row r="217" spans="1:17" s="56" customFormat="1" ht="14.25" customHeight="1" x14ac:dyDescent="0.25">
      <c r="A217" s="93"/>
      <c r="B217" s="94"/>
      <c r="C217" s="95"/>
      <c r="D217" s="95"/>
      <c r="E217" s="95"/>
      <c r="F217" s="95"/>
      <c r="G217" s="122"/>
      <c r="H217" s="95"/>
      <c r="I217" s="95"/>
      <c r="J217" s="95"/>
      <c r="K217" s="95"/>
      <c r="L217" s="83"/>
      <c r="O217" s="58"/>
      <c r="P217" s="58"/>
      <c r="Q217" s="58"/>
    </row>
    <row r="218" spans="1:17" s="56" customFormat="1" ht="14.25" customHeight="1" x14ac:dyDescent="0.25">
      <c r="A218" s="93"/>
      <c r="B218" s="94"/>
      <c r="C218" s="95"/>
      <c r="D218" s="95"/>
      <c r="E218" s="95"/>
      <c r="F218" s="95"/>
      <c r="G218" s="122"/>
      <c r="H218" s="95"/>
      <c r="I218" s="95"/>
      <c r="J218" s="95"/>
      <c r="K218" s="95"/>
      <c r="L218" s="83"/>
      <c r="O218" s="58"/>
      <c r="P218" s="58"/>
      <c r="Q218" s="58"/>
    </row>
    <row r="219" spans="1:17" s="56" customFormat="1" ht="14.25" customHeight="1" x14ac:dyDescent="0.25">
      <c r="A219" s="93"/>
      <c r="B219" s="94"/>
      <c r="C219" s="95"/>
      <c r="D219" s="95"/>
      <c r="E219" s="95"/>
      <c r="F219" s="95"/>
      <c r="G219" s="122"/>
      <c r="H219" s="95"/>
      <c r="I219" s="95"/>
      <c r="J219" s="95"/>
      <c r="K219" s="95"/>
      <c r="L219" s="83"/>
      <c r="O219" s="58"/>
      <c r="P219" s="58"/>
      <c r="Q219" s="58"/>
    </row>
    <row r="220" spans="1:17" s="56" customFormat="1" ht="14.25" customHeight="1" x14ac:dyDescent="0.25">
      <c r="A220" s="93"/>
      <c r="B220" s="94"/>
      <c r="C220" s="95"/>
      <c r="D220" s="95"/>
      <c r="E220" s="95"/>
      <c r="F220" s="95"/>
      <c r="G220" s="122"/>
      <c r="H220" s="95"/>
      <c r="I220" s="95"/>
      <c r="J220" s="95"/>
      <c r="K220" s="95"/>
      <c r="L220" s="83"/>
      <c r="O220" s="58"/>
      <c r="P220" s="58"/>
      <c r="Q220" s="58"/>
    </row>
    <row r="221" spans="1:17" s="56" customFormat="1" ht="14.25" customHeight="1" x14ac:dyDescent="0.25">
      <c r="A221" s="93"/>
      <c r="B221" s="94"/>
      <c r="C221" s="95"/>
      <c r="D221" s="95"/>
      <c r="E221" s="95"/>
      <c r="F221" s="95"/>
      <c r="G221" s="122"/>
      <c r="H221" s="95"/>
      <c r="I221" s="95"/>
      <c r="J221" s="95"/>
      <c r="K221" s="95"/>
      <c r="L221" s="83"/>
      <c r="O221" s="58"/>
      <c r="P221" s="58"/>
      <c r="Q221" s="58"/>
    </row>
    <row r="222" spans="1:17" s="56" customFormat="1" ht="14.25" customHeight="1" x14ac:dyDescent="0.25">
      <c r="A222" s="93"/>
      <c r="B222" s="94"/>
      <c r="C222" s="95"/>
      <c r="D222" s="95"/>
      <c r="E222" s="95"/>
      <c r="F222" s="95"/>
      <c r="G222" s="122"/>
      <c r="H222" s="95"/>
      <c r="I222" s="95"/>
      <c r="J222" s="95"/>
      <c r="K222" s="95"/>
      <c r="L222" s="83"/>
      <c r="O222" s="58"/>
      <c r="P222" s="58"/>
      <c r="Q222" s="58"/>
    </row>
    <row r="223" spans="1:17" s="56" customFormat="1" ht="14.25" customHeight="1" x14ac:dyDescent="0.25">
      <c r="A223" s="93"/>
      <c r="B223" s="94"/>
      <c r="C223" s="95"/>
      <c r="D223" s="95"/>
      <c r="E223" s="95"/>
      <c r="F223" s="95"/>
      <c r="G223" s="122"/>
      <c r="H223" s="95"/>
      <c r="I223" s="95"/>
      <c r="J223" s="95"/>
      <c r="K223" s="95"/>
      <c r="L223" s="83"/>
      <c r="O223" s="58"/>
      <c r="P223" s="58"/>
      <c r="Q223" s="58"/>
    </row>
    <row r="224" spans="1:17" s="56" customFormat="1" ht="14.25" customHeight="1" x14ac:dyDescent="0.25">
      <c r="A224" s="93"/>
      <c r="B224" s="94"/>
      <c r="C224" s="95"/>
      <c r="D224" s="95"/>
      <c r="E224" s="95"/>
      <c r="F224" s="95"/>
      <c r="G224" s="122"/>
      <c r="H224" s="95"/>
      <c r="I224" s="95"/>
      <c r="J224" s="95"/>
      <c r="K224" s="95"/>
      <c r="L224" s="83"/>
      <c r="O224" s="58"/>
      <c r="P224" s="58"/>
      <c r="Q224" s="58"/>
    </row>
    <row r="225" spans="1:17" s="56" customFormat="1" ht="14.25" customHeight="1" x14ac:dyDescent="0.25">
      <c r="A225" s="93"/>
      <c r="B225" s="94"/>
      <c r="C225" s="95"/>
      <c r="D225" s="95"/>
      <c r="E225" s="95"/>
      <c r="F225" s="95"/>
      <c r="G225" s="122"/>
      <c r="H225" s="95"/>
      <c r="I225" s="95"/>
      <c r="J225" s="95"/>
      <c r="K225" s="95"/>
      <c r="L225" s="83"/>
      <c r="O225" s="58"/>
      <c r="P225" s="58"/>
      <c r="Q225" s="58"/>
    </row>
    <row r="226" spans="1:17" s="56" customFormat="1" ht="14.25" customHeight="1" x14ac:dyDescent="0.25">
      <c r="A226" s="93"/>
      <c r="B226" s="94"/>
      <c r="C226" s="95"/>
      <c r="D226" s="95"/>
      <c r="E226" s="95"/>
      <c r="F226" s="95"/>
      <c r="G226" s="122"/>
      <c r="H226" s="95"/>
      <c r="I226" s="95"/>
      <c r="J226" s="95"/>
      <c r="K226" s="95"/>
      <c r="L226" s="83"/>
      <c r="O226" s="58"/>
      <c r="P226" s="58"/>
      <c r="Q226" s="58"/>
    </row>
    <row r="227" spans="1:17" s="56" customFormat="1" ht="14.25" customHeight="1" x14ac:dyDescent="0.25">
      <c r="A227" s="93"/>
      <c r="B227" s="94"/>
      <c r="C227" s="95"/>
      <c r="D227" s="95"/>
      <c r="E227" s="95"/>
      <c r="F227" s="95"/>
      <c r="G227" s="122"/>
      <c r="H227" s="95"/>
      <c r="I227" s="95"/>
      <c r="J227" s="95"/>
      <c r="K227" s="95"/>
      <c r="L227" s="83"/>
      <c r="O227" s="58"/>
      <c r="P227" s="58"/>
      <c r="Q227" s="58"/>
    </row>
    <row r="228" spans="1:17" s="56" customFormat="1" ht="14.25" customHeight="1" x14ac:dyDescent="0.25">
      <c r="A228" s="93"/>
      <c r="B228" s="94"/>
      <c r="C228" s="95"/>
      <c r="D228" s="95"/>
      <c r="E228" s="95"/>
      <c r="F228" s="95"/>
      <c r="G228" s="122"/>
      <c r="H228" s="95"/>
      <c r="I228" s="95"/>
      <c r="J228" s="95"/>
      <c r="K228" s="95"/>
      <c r="L228" s="83"/>
      <c r="O228" s="58"/>
      <c r="P228" s="58"/>
      <c r="Q228" s="58"/>
    </row>
    <row r="229" spans="1:17" s="56" customFormat="1" ht="14.25" customHeight="1" x14ac:dyDescent="0.25">
      <c r="A229" s="93"/>
      <c r="B229" s="94"/>
      <c r="C229" s="95"/>
      <c r="D229" s="95"/>
      <c r="E229" s="95"/>
      <c r="F229" s="95"/>
      <c r="G229" s="122"/>
      <c r="H229" s="95"/>
      <c r="I229" s="95"/>
      <c r="J229" s="95"/>
      <c r="K229" s="95"/>
      <c r="L229" s="83"/>
      <c r="O229" s="58"/>
      <c r="P229" s="58"/>
      <c r="Q229" s="58"/>
    </row>
    <row r="230" spans="1:17" s="56" customFormat="1" ht="14.25" customHeight="1" x14ac:dyDescent="0.25">
      <c r="A230" s="93"/>
      <c r="B230" s="94"/>
      <c r="C230" s="95"/>
      <c r="D230" s="95"/>
      <c r="E230" s="95"/>
      <c r="F230" s="95"/>
      <c r="G230" s="122"/>
      <c r="H230" s="95"/>
      <c r="I230" s="95"/>
      <c r="J230" s="95"/>
      <c r="K230" s="95"/>
      <c r="L230" s="83"/>
      <c r="O230" s="58"/>
      <c r="P230" s="58"/>
      <c r="Q230" s="58"/>
    </row>
    <row r="231" spans="1:17" s="56" customFormat="1" ht="14.25" customHeight="1" x14ac:dyDescent="0.25">
      <c r="A231" s="93"/>
      <c r="B231" s="94"/>
      <c r="C231" s="95"/>
      <c r="D231" s="95"/>
      <c r="E231" s="95"/>
      <c r="F231" s="95"/>
      <c r="G231" s="122"/>
      <c r="H231" s="95"/>
      <c r="I231" s="95"/>
      <c r="J231" s="95"/>
      <c r="K231" s="95"/>
      <c r="L231" s="83"/>
      <c r="O231" s="58"/>
      <c r="P231" s="58"/>
      <c r="Q231" s="58"/>
    </row>
    <row r="232" spans="1:17" s="56" customFormat="1" ht="14.25" customHeight="1" x14ac:dyDescent="0.25">
      <c r="A232" s="93"/>
      <c r="B232" s="94"/>
      <c r="C232" s="95"/>
      <c r="D232" s="95"/>
      <c r="E232" s="95"/>
      <c r="F232" s="95"/>
      <c r="G232" s="122"/>
      <c r="H232" s="95"/>
      <c r="I232" s="95"/>
      <c r="J232" s="95"/>
      <c r="K232" s="95"/>
      <c r="L232" s="83"/>
      <c r="O232" s="58"/>
      <c r="P232" s="58"/>
      <c r="Q232" s="58"/>
    </row>
    <row r="233" spans="1:17" s="56" customFormat="1" ht="14.25" customHeight="1" x14ac:dyDescent="0.25">
      <c r="A233" s="93"/>
      <c r="B233" s="94"/>
      <c r="C233" s="95"/>
      <c r="D233" s="95"/>
      <c r="E233" s="95"/>
      <c r="F233" s="95"/>
      <c r="G233" s="122"/>
      <c r="H233" s="95"/>
      <c r="I233" s="95"/>
      <c r="J233" s="95"/>
      <c r="K233" s="95"/>
      <c r="L233" s="83"/>
      <c r="O233" s="58"/>
      <c r="P233" s="58"/>
      <c r="Q233" s="58"/>
    </row>
    <row r="234" spans="1:17" s="56" customFormat="1" ht="14.25" customHeight="1" x14ac:dyDescent="0.25">
      <c r="A234" s="93"/>
      <c r="B234" s="94"/>
      <c r="C234" s="95"/>
      <c r="D234" s="95"/>
      <c r="E234" s="95"/>
      <c r="F234" s="95"/>
      <c r="G234" s="122"/>
      <c r="H234" s="95"/>
      <c r="I234" s="95"/>
      <c r="J234" s="95"/>
      <c r="K234" s="95"/>
      <c r="L234" s="83"/>
      <c r="O234" s="58"/>
      <c r="P234" s="58"/>
      <c r="Q234" s="58"/>
    </row>
    <row r="235" spans="1:17" s="56" customFormat="1" ht="14.25" customHeight="1" x14ac:dyDescent="0.25">
      <c r="A235" s="93"/>
      <c r="B235" s="94"/>
      <c r="C235" s="95"/>
      <c r="D235" s="95"/>
      <c r="E235" s="95"/>
      <c r="F235" s="95"/>
      <c r="G235" s="122"/>
      <c r="H235" s="95"/>
      <c r="I235" s="95"/>
      <c r="J235" s="95"/>
      <c r="K235" s="95"/>
      <c r="L235" s="83"/>
      <c r="O235" s="58"/>
      <c r="P235" s="58"/>
      <c r="Q235" s="58"/>
    </row>
    <row r="236" spans="1:17" s="56" customFormat="1" ht="14.25" customHeight="1" x14ac:dyDescent="0.25">
      <c r="A236" s="93"/>
      <c r="B236" s="94"/>
      <c r="C236" s="95"/>
      <c r="D236" s="95"/>
      <c r="E236" s="95"/>
      <c r="F236" s="95"/>
      <c r="G236" s="122"/>
      <c r="H236" s="95"/>
      <c r="I236" s="95"/>
      <c r="J236" s="95"/>
      <c r="K236" s="95"/>
      <c r="L236" s="83"/>
      <c r="O236" s="58"/>
      <c r="P236" s="58"/>
      <c r="Q236" s="58"/>
    </row>
    <row r="237" spans="1:17" s="56" customFormat="1" ht="14.25" customHeight="1" x14ac:dyDescent="0.25">
      <c r="A237" s="93"/>
      <c r="B237" s="94"/>
      <c r="C237" s="95"/>
      <c r="D237" s="95"/>
      <c r="E237" s="95"/>
      <c r="F237" s="95"/>
      <c r="G237" s="122"/>
      <c r="H237" s="95"/>
      <c r="I237" s="95"/>
      <c r="J237" s="95"/>
      <c r="K237" s="95"/>
      <c r="L237" s="83"/>
      <c r="O237" s="58"/>
      <c r="P237" s="58"/>
      <c r="Q237" s="58"/>
    </row>
    <row r="238" spans="1:17" s="56" customFormat="1" ht="14.25" customHeight="1" x14ac:dyDescent="0.25">
      <c r="A238" s="93"/>
      <c r="B238" s="94"/>
      <c r="C238" s="95"/>
      <c r="D238" s="95"/>
      <c r="E238" s="95"/>
      <c r="F238" s="95"/>
      <c r="G238" s="122"/>
      <c r="H238" s="95"/>
      <c r="I238" s="95"/>
      <c r="J238" s="95"/>
      <c r="K238" s="95"/>
      <c r="L238" s="83"/>
      <c r="O238" s="58"/>
      <c r="P238" s="58"/>
      <c r="Q238" s="58"/>
    </row>
    <row r="239" spans="1:17" s="56" customFormat="1" ht="14.25" customHeight="1" x14ac:dyDescent="0.25">
      <c r="A239" s="93"/>
      <c r="B239" s="94"/>
      <c r="C239" s="95"/>
      <c r="D239" s="95"/>
      <c r="E239" s="95"/>
      <c r="F239" s="95"/>
      <c r="G239" s="122"/>
      <c r="H239" s="95"/>
      <c r="I239" s="95"/>
      <c r="J239" s="95"/>
      <c r="K239" s="95"/>
      <c r="L239" s="83"/>
      <c r="O239" s="58"/>
      <c r="P239" s="58"/>
      <c r="Q239" s="58"/>
    </row>
    <row r="240" spans="1:17" s="56" customFormat="1" ht="14.25" customHeight="1" x14ac:dyDescent="0.25">
      <c r="A240" s="93"/>
      <c r="B240" s="94"/>
      <c r="C240" s="95"/>
      <c r="D240" s="95"/>
      <c r="E240" s="95"/>
      <c r="F240" s="95"/>
      <c r="G240" s="122"/>
      <c r="H240" s="95"/>
      <c r="I240" s="95"/>
      <c r="J240" s="95"/>
      <c r="K240" s="95"/>
      <c r="L240" s="83"/>
      <c r="O240" s="58"/>
      <c r="P240" s="58"/>
      <c r="Q240" s="58"/>
    </row>
    <row r="241" spans="1:17" s="56" customFormat="1" ht="14.25" customHeight="1" x14ac:dyDescent="0.25">
      <c r="A241" s="93"/>
      <c r="B241" s="94"/>
      <c r="C241" s="95"/>
      <c r="D241" s="95"/>
      <c r="E241" s="95"/>
      <c r="F241" s="95"/>
      <c r="G241" s="122"/>
      <c r="H241" s="95"/>
      <c r="I241" s="95"/>
      <c r="J241" s="95"/>
      <c r="K241" s="95"/>
      <c r="L241" s="83"/>
      <c r="O241" s="58"/>
      <c r="P241" s="58"/>
      <c r="Q241" s="58"/>
    </row>
    <row r="242" spans="1:17" s="56" customFormat="1" ht="14.25" customHeight="1" x14ac:dyDescent="0.25">
      <c r="A242" s="93"/>
      <c r="B242" s="94"/>
      <c r="C242" s="95"/>
      <c r="D242" s="95"/>
      <c r="E242" s="95"/>
      <c r="F242" s="95"/>
      <c r="G242" s="122"/>
      <c r="H242" s="95"/>
      <c r="I242" s="95"/>
      <c r="J242" s="95"/>
      <c r="K242" s="95"/>
      <c r="L242" s="83"/>
      <c r="O242" s="58"/>
      <c r="P242" s="58"/>
      <c r="Q242" s="58"/>
    </row>
    <row r="243" spans="1:17" s="56" customFormat="1" ht="14.25" customHeight="1" x14ac:dyDescent="0.25">
      <c r="A243" s="93"/>
      <c r="B243" s="94"/>
      <c r="C243" s="95"/>
      <c r="D243" s="95"/>
      <c r="E243" s="95"/>
      <c r="F243" s="95"/>
      <c r="G243" s="122"/>
      <c r="H243" s="95"/>
      <c r="I243" s="95"/>
      <c r="J243" s="95"/>
      <c r="K243" s="95"/>
      <c r="L243" s="83"/>
      <c r="O243" s="58"/>
      <c r="P243" s="58"/>
      <c r="Q243" s="58"/>
    </row>
    <row r="244" spans="1:17" s="56" customFormat="1" ht="14.25" customHeight="1" x14ac:dyDescent="0.25">
      <c r="A244" s="93"/>
      <c r="B244" s="94"/>
      <c r="C244" s="95"/>
      <c r="D244" s="95"/>
      <c r="E244" s="95"/>
      <c r="F244" s="95"/>
      <c r="G244" s="122"/>
      <c r="H244" s="95"/>
      <c r="I244" s="95"/>
      <c r="J244" s="95"/>
      <c r="K244" s="95"/>
      <c r="L244" s="83"/>
      <c r="O244" s="58"/>
      <c r="P244" s="58"/>
      <c r="Q244" s="58"/>
    </row>
    <row r="245" spans="1:17" s="56" customFormat="1" ht="14.25" customHeight="1" x14ac:dyDescent="0.25">
      <c r="A245" s="93"/>
      <c r="B245" s="94"/>
      <c r="C245" s="95"/>
      <c r="D245" s="95"/>
      <c r="E245" s="95"/>
      <c r="F245" s="95"/>
      <c r="G245" s="122"/>
      <c r="H245" s="95"/>
      <c r="I245" s="95"/>
      <c r="J245" s="95"/>
      <c r="K245" s="95"/>
      <c r="L245" s="83"/>
      <c r="O245" s="58"/>
      <c r="P245" s="58"/>
      <c r="Q245" s="58"/>
    </row>
    <row r="246" spans="1:17" s="56" customFormat="1" ht="14.25" customHeight="1" x14ac:dyDescent="0.25">
      <c r="A246" s="93"/>
      <c r="B246" s="94"/>
      <c r="C246" s="95"/>
      <c r="D246" s="95"/>
      <c r="E246" s="95"/>
      <c r="F246" s="95"/>
      <c r="G246" s="122"/>
      <c r="H246" s="95"/>
      <c r="I246" s="95"/>
      <c r="J246" s="95"/>
      <c r="K246" s="95"/>
      <c r="L246" s="83"/>
      <c r="O246" s="58"/>
      <c r="P246" s="58"/>
      <c r="Q246" s="58"/>
    </row>
    <row r="247" spans="1:17" s="56" customFormat="1" ht="14.25" customHeight="1" x14ac:dyDescent="0.25">
      <c r="A247" s="93"/>
      <c r="B247" s="94"/>
      <c r="C247" s="95"/>
      <c r="D247" s="95"/>
      <c r="E247" s="95"/>
      <c r="F247" s="95"/>
      <c r="G247" s="122"/>
      <c r="H247" s="95"/>
      <c r="I247" s="95"/>
      <c r="J247" s="95"/>
      <c r="K247" s="95"/>
      <c r="L247" s="83"/>
      <c r="O247" s="58"/>
      <c r="P247" s="58"/>
      <c r="Q247" s="58"/>
    </row>
    <row r="248" spans="1:17" s="56" customFormat="1" ht="14.25" customHeight="1" x14ac:dyDescent="0.25">
      <c r="A248" s="93"/>
      <c r="B248" s="94"/>
      <c r="C248" s="95"/>
      <c r="D248" s="95"/>
      <c r="E248" s="95"/>
      <c r="F248" s="95"/>
      <c r="G248" s="122"/>
      <c r="H248" s="95"/>
      <c r="I248" s="95"/>
      <c r="J248" s="95"/>
      <c r="K248" s="95"/>
      <c r="L248" s="83"/>
      <c r="O248" s="58"/>
      <c r="P248" s="58"/>
      <c r="Q248" s="58"/>
    </row>
    <row r="249" spans="1:17" s="56" customFormat="1" ht="14.25" customHeight="1" x14ac:dyDescent="0.25">
      <c r="A249" s="93"/>
      <c r="B249" s="94"/>
      <c r="C249" s="95"/>
      <c r="D249" s="95"/>
      <c r="E249" s="95"/>
      <c r="F249" s="95"/>
      <c r="G249" s="122"/>
      <c r="H249" s="95"/>
      <c r="I249" s="95"/>
      <c r="J249" s="95"/>
      <c r="K249" s="95"/>
      <c r="L249" s="83"/>
      <c r="O249" s="58"/>
      <c r="P249" s="58"/>
      <c r="Q249" s="58"/>
    </row>
    <row r="250" spans="1:17" s="56" customFormat="1" ht="14.25" customHeight="1" x14ac:dyDescent="0.25">
      <c r="A250" s="93"/>
      <c r="B250" s="94"/>
      <c r="C250" s="95"/>
      <c r="D250" s="95"/>
      <c r="E250" s="95"/>
      <c r="F250" s="95"/>
      <c r="G250" s="122"/>
      <c r="H250" s="95"/>
      <c r="I250" s="95"/>
      <c r="J250" s="95"/>
      <c r="K250" s="95"/>
      <c r="L250" s="83"/>
      <c r="O250" s="58"/>
      <c r="P250" s="58"/>
      <c r="Q250" s="58"/>
    </row>
    <row r="251" spans="1:17" s="56" customFormat="1" ht="14.25" customHeight="1" x14ac:dyDescent="0.25">
      <c r="A251" s="93"/>
      <c r="B251" s="94"/>
      <c r="C251" s="95"/>
      <c r="D251" s="95"/>
      <c r="E251" s="95"/>
      <c r="F251" s="95"/>
      <c r="G251" s="122"/>
      <c r="H251" s="95"/>
      <c r="I251" s="95"/>
      <c r="J251" s="95"/>
      <c r="K251" s="95"/>
      <c r="L251" s="83"/>
      <c r="O251" s="58"/>
      <c r="P251" s="58"/>
      <c r="Q251" s="58"/>
    </row>
    <row r="252" spans="1:17" s="56" customFormat="1" ht="14.25" customHeight="1" x14ac:dyDescent="0.25">
      <c r="A252" s="93"/>
      <c r="B252" s="94"/>
      <c r="C252" s="95"/>
      <c r="D252" s="95"/>
      <c r="E252" s="95"/>
      <c r="F252" s="95"/>
      <c r="G252" s="122"/>
      <c r="H252" s="95"/>
      <c r="I252" s="95"/>
      <c r="J252" s="95"/>
      <c r="K252" s="95"/>
      <c r="L252" s="83"/>
      <c r="O252" s="58"/>
      <c r="P252" s="58"/>
      <c r="Q252" s="58"/>
    </row>
    <row r="253" spans="1:17" s="56" customFormat="1" ht="14.25" customHeight="1" x14ac:dyDescent="0.25">
      <c r="A253" s="93"/>
      <c r="B253" s="94"/>
      <c r="C253" s="95"/>
      <c r="D253" s="95"/>
      <c r="E253" s="95"/>
      <c r="F253" s="95"/>
      <c r="G253" s="122"/>
      <c r="H253" s="95"/>
      <c r="I253" s="95"/>
      <c r="J253" s="95"/>
      <c r="K253" s="95"/>
      <c r="L253" s="83"/>
      <c r="O253" s="58"/>
      <c r="P253" s="58"/>
      <c r="Q253" s="58"/>
    </row>
    <row r="254" spans="1:17" s="56" customFormat="1" ht="14.25" customHeight="1" x14ac:dyDescent="0.25">
      <c r="A254" s="93"/>
      <c r="B254" s="94"/>
      <c r="C254" s="95"/>
      <c r="D254" s="95"/>
      <c r="E254" s="95"/>
      <c r="F254" s="95"/>
      <c r="G254" s="122"/>
      <c r="H254" s="95"/>
      <c r="I254" s="95"/>
      <c r="J254" s="95"/>
      <c r="K254" s="95"/>
      <c r="L254" s="83"/>
      <c r="O254" s="58"/>
      <c r="P254" s="58"/>
      <c r="Q254" s="58"/>
    </row>
    <row r="255" spans="1:17" s="56" customFormat="1" ht="14.25" customHeight="1" x14ac:dyDescent="0.25">
      <c r="A255" s="93"/>
      <c r="B255" s="94"/>
      <c r="C255" s="95"/>
      <c r="D255" s="95"/>
      <c r="E255" s="95"/>
      <c r="F255" s="95"/>
      <c r="G255" s="122"/>
      <c r="H255" s="95"/>
      <c r="I255" s="95"/>
      <c r="J255" s="95"/>
      <c r="K255" s="95"/>
      <c r="L255" s="83"/>
      <c r="O255" s="58"/>
      <c r="P255" s="58"/>
      <c r="Q255" s="58"/>
    </row>
    <row r="256" spans="1:17" s="56" customFormat="1" ht="14.25" customHeight="1" x14ac:dyDescent="0.25">
      <c r="A256" s="93"/>
      <c r="B256" s="94"/>
      <c r="C256" s="95"/>
      <c r="D256" s="95"/>
      <c r="E256" s="95"/>
      <c r="F256" s="95"/>
      <c r="G256" s="122"/>
      <c r="H256" s="95"/>
      <c r="I256" s="95"/>
      <c r="J256" s="95"/>
      <c r="K256" s="95"/>
      <c r="L256" s="83"/>
      <c r="O256" s="58"/>
      <c r="P256" s="58"/>
      <c r="Q256" s="58"/>
    </row>
    <row r="257" spans="1:17" s="56" customFormat="1" ht="14.25" customHeight="1" x14ac:dyDescent="0.25">
      <c r="A257" s="93"/>
      <c r="B257" s="94"/>
      <c r="C257" s="95"/>
      <c r="D257" s="95"/>
      <c r="E257" s="95"/>
      <c r="F257" s="95"/>
      <c r="G257" s="122"/>
      <c r="H257" s="95"/>
      <c r="I257" s="95"/>
      <c r="J257" s="95"/>
      <c r="K257" s="95"/>
      <c r="L257" s="83"/>
      <c r="O257" s="58"/>
      <c r="P257" s="58"/>
      <c r="Q257" s="58"/>
    </row>
    <row r="258" spans="1:17" s="56" customFormat="1" ht="14.25" customHeight="1" x14ac:dyDescent="0.25">
      <c r="A258" s="93"/>
      <c r="B258" s="94"/>
      <c r="C258" s="95"/>
      <c r="D258" s="95"/>
      <c r="E258" s="95"/>
      <c r="F258" s="95"/>
      <c r="G258" s="122"/>
      <c r="H258" s="95"/>
      <c r="I258" s="95"/>
      <c r="J258" s="95"/>
      <c r="K258" s="95"/>
      <c r="L258" s="83"/>
      <c r="O258" s="58"/>
      <c r="P258" s="58"/>
      <c r="Q258" s="58"/>
    </row>
    <row r="259" spans="1:17" s="56" customFormat="1" ht="14.25" customHeight="1" x14ac:dyDescent="0.25">
      <c r="A259" s="93"/>
      <c r="B259" s="94"/>
      <c r="C259" s="95"/>
      <c r="D259" s="95"/>
      <c r="E259" s="95"/>
      <c r="F259" s="95"/>
      <c r="G259" s="122"/>
      <c r="H259" s="95"/>
      <c r="I259" s="95"/>
      <c r="J259" s="95"/>
      <c r="K259" s="95"/>
      <c r="L259" s="83"/>
      <c r="O259" s="58"/>
      <c r="P259" s="58"/>
      <c r="Q259" s="58"/>
    </row>
    <row r="260" spans="1:17" s="56" customFormat="1" ht="14.25" customHeight="1" x14ac:dyDescent="0.25">
      <c r="A260" s="93"/>
      <c r="B260" s="94"/>
      <c r="C260" s="95"/>
      <c r="D260" s="95"/>
      <c r="E260" s="95"/>
      <c r="F260" s="95"/>
      <c r="G260" s="122"/>
      <c r="H260" s="95"/>
      <c r="I260" s="95"/>
      <c r="J260" s="95"/>
      <c r="K260" s="95"/>
      <c r="L260" s="83"/>
      <c r="O260" s="58"/>
      <c r="P260" s="58"/>
      <c r="Q260" s="58"/>
    </row>
    <row r="261" spans="1:17" s="56" customFormat="1" ht="14.25" customHeight="1" x14ac:dyDescent="0.25">
      <c r="A261" s="93"/>
      <c r="B261" s="94"/>
      <c r="C261" s="95"/>
      <c r="D261" s="95"/>
      <c r="E261" s="95"/>
      <c r="F261" s="95"/>
      <c r="G261" s="122"/>
      <c r="H261" s="95"/>
      <c r="I261" s="95"/>
      <c r="J261" s="95"/>
      <c r="K261" s="95"/>
      <c r="L261" s="83"/>
      <c r="O261" s="58"/>
      <c r="P261" s="58"/>
      <c r="Q261" s="58"/>
    </row>
    <row r="262" spans="1:17" s="56" customFormat="1" ht="14.25" customHeight="1" x14ac:dyDescent="0.25">
      <c r="A262" s="93"/>
      <c r="B262" s="94"/>
      <c r="C262" s="95"/>
      <c r="D262" s="95"/>
      <c r="E262" s="95"/>
      <c r="F262" s="95"/>
      <c r="G262" s="122"/>
      <c r="H262" s="95"/>
      <c r="I262" s="95"/>
      <c r="J262" s="95"/>
      <c r="K262" s="95"/>
      <c r="L262" s="83"/>
      <c r="O262" s="58"/>
      <c r="P262" s="58"/>
      <c r="Q262" s="58"/>
    </row>
    <row r="263" spans="1:17" s="56" customFormat="1" ht="14.25" customHeight="1" x14ac:dyDescent="0.25">
      <c r="A263" s="93"/>
      <c r="B263" s="94"/>
      <c r="C263" s="95"/>
      <c r="D263" s="95"/>
      <c r="E263" s="95"/>
      <c r="F263" s="95"/>
      <c r="G263" s="122"/>
      <c r="H263" s="95"/>
      <c r="I263" s="95"/>
      <c r="J263" s="95"/>
      <c r="K263" s="95"/>
      <c r="L263" s="83"/>
      <c r="O263" s="58"/>
      <c r="P263" s="58"/>
      <c r="Q263" s="58"/>
    </row>
    <row r="264" spans="1:17" s="56" customFormat="1" ht="14.25" customHeight="1" x14ac:dyDescent="0.25">
      <c r="A264" s="93"/>
      <c r="B264" s="94"/>
      <c r="C264" s="95"/>
      <c r="D264" s="95"/>
      <c r="E264" s="95"/>
      <c r="F264" s="95"/>
      <c r="G264" s="122"/>
      <c r="H264" s="95"/>
      <c r="I264" s="95"/>
      <c r="J264" s="95"/>
      <c r="K264" s="95"/>
      <c r="L264" s="83"/>
      <c r="O264" s="58"/>
      <c r="P264" s="58"/>
      <c r="Q264" s="58"/>
    </row>
    <row r="265" spans="1:17" s="56" customFormat="1" ht="14.25" customHeight="1" x14ac:dyDescent="0.25">
      <c r="A265" s="93"/>
      <c r="B265" s="94"/>
      <c r="C265" s="95"/>
      <c r="D265" s="95"/>
      <c r="E265" s="95"/>
      <c r="F265" s="95"/>
      <c r="G265" s="122"/>
      <c r="H265" s="95"/>
      <c r="I265" s="95"/>
      <c r="J265" s="95"/>
      <c r="K265" s="95"/>
      <c r="L265" s="83"/>
      <c r="O265" s="58"/>
      <c r="P265" s="58"/>
      <c r="Q265" s="58"/>
    </row>
    <row r="266" spans="1:17" s="56" customFormat="1" ht="14.25" customHeight="1" x14ac:dyDescent="0.25">
      <c r="A266" s="93"/>
      <c r="B266" s="94"/>
      <c r="C266" s="95"/>
      <c r="D266" s="95"/>
      <c r="E266" s="95"/>
      <c r="F266" s="95"/>
      <c r="G266" s="122"/>
      <c r="H266" s="95"/>
      <c r="I266" s="95"/>
      <c r="J266" s="95"/>
      <c r="K266" s="95"/>
      <c r="L266" s="83"/>
      <c r="O266" s="58"/>
      <c r="P266" s="58"/>
      <c r="Q266" s="58"/>
    </row>
    <row r="267" spans="1:17" s="56" customFormat="1" ht="14.25" customHeight="1" x14ac:dyDescent="0.25">
      <c r="A267" s="93"/>
      <c r="B267" s="94"/>
      <c r="C267" s="95"/>
      <c r="D267" s="95"/>
      <c r="E267" s="95"/>
      <c r="F267" s="95"/>
      <c r="G267" s="122"/>
      <c r="H267" s="95"/>
      <c r="I267" s="95"/>
      <c r="J267" s="95"/>
      <c r="K267" s="95"/>
      <c r="L267" s="83"/>
      <c r="O267" s="58"/>
      <c r="P267" s="58"/>
      <c r="Q267" s="58"/>
    </row>
    <row r="268" spans="1:17" s="56" customFormat="1" ht="14.25" customHeight="1" x14ac:dyDescent="0.25">
      <c r="A268" s="93"/>
      <c r="B268" s="94"/>
      <c r="C268" s="95"/>
      <c r="D268" s="95"/>
      <c r="E268" s="95"/>
      <c r="F268" s="95"/>
      <c r="G268" s="122"/>
      <c r="H268" s="95"/>
      <c r="I268" s="95"/>
      <c r="J268" s="95"/>
      <c r="K268" s="95"/>
      <c r="L268" s="83"/>
      <c r="O268" s="58"/>
      <c r="P268" s="58"/>
      <c r="Q268" s="58"/>
    </row>
    <row r="269" spans="1:17" ht="14.25" customHeight="1" x14ac:dyDescent="0.25">
      <c r="L269" s="83"/>
    </row>
    <row r="270" spans="1:17" ht="14.25" customHeight="1" x14ac:dyDescent="0.25">
      <c r="L270" s="83"/>
    </row>
    <row r="271" spans="1:17" ht="14.25" customHeight="1" x14ac:dyDescent="0.25">
      <c r="L271" s="83"/>
    </row>
    <row r="272" spans="1:17" ht="14.25" customHeight="1" x14ac:dyDescent="0.25">
      <c r="L272" s="83"/>
    </row>
    <row r="273" spans="1:14" ht="14.25" customHeight="1" x14ac:dyDescent="0.25">
      <c r="L273" s="83"/>
    </row>
    <row r="274" spans="1:14" ht="14.25" customHeight="1" x14ac:dyDescent="0.25">
      <c r="L274" s="83"/>
    </row>
    <row r="275" spans="1:14" ht="14.25" customHeight="1" x14ac:dyDescent="0.25">
      <c r="L275" s="83"/>
    </row>
    <row r="276" spans="1:14" ht="14.25" customHeight="1" x14ac:dyDescent="0.25">
      <c r="L276" s="83"/>
    </row>
    <row r="277" spans="1:14" ht="14.25" customHeight="1" x14ac:dyDescent="0.25">
      <c r="L277" s="83"/>
    </row>
    <row r="278" spans="1:14" s="85" customFormat="1" ht="30" customHeight="1" x14ac:dyDescent="0.25">
      <c r="A278" s="93"/>
      <c r="B278" s="94"/>
      <c r="C278" s="95"/>
      <c r="D278" s="95"/>
      <c r="E278" s="95"/>
      <c r="F278" s="95"/>
      <c r="G278" s="122"/>
      <c r="H278" s="95"/>
      <c r="I278" s="95"/>
      <c r="J278" s="95"/>
      <c r="K278" s="95"/>
      <c r="L278" s="86"/>
      <c r="M278" s="86"/>
      <c r="N278" s="86"/>
    </row>
    <row r="279" spans="1:14" ht="14.25" customHeight="1" x14ac:dyDescent="0.25">
      <c r="L279" s="83"/>
    </row>
    <row r="280" spans="1:14" ht="14.25" customHeight="1" x14ac:dyDescent="0.25">
      <c r="L280" s="83"/>
    </row>
    <row r="281" spans="1:14" ht="14.25" customHeight="1" x14ac:dyDescent="0.25">
      <c r="L281" s="83"/>
    </row>
    <row r="282" spans="1:14" ht="14.25" customHeight="1" x14ac:dyDescent="0.25">
      <c r="L282" s="83"/>
    </row>
    <row r="283" spans="1:14" ht="14.25" customHeight="1" x14ac:dyDescent="0.25">
      <c r="L283" s="83"/>
    </row>
    <row r="284" spans="1:14" ht="14.25" customHeight="1" x14ac:dyDescent="0.25">
      <c r="L284" s="83"/>
    </row>
    <row r="285" spans="1:14" ht="14.25" customHeight="1" x14ac:dyDescent="0.25">
      <c r="L285" s="83"/>
    </row>
    <row r="287" spans="1:14" s="85" customFormat="1" ht="30" customHeight="1" x14ac:dyDescent="0.25">
      <c r="A287" s="93"/>
      <c r="B287" s="94"/>
      <c r="C287" s="95"/>
      <c r="D287" s="95"/>
      <c r="E287" s="95"/>
      <c r="F287" s="95"/>
      <c r="G287" s="122"/>
      <c r="H287" s="95"/>
      <c r="I287" s="95"/>
      <c r="J287" s="95"/>
      <c r="K287" s="95"/>
      <c r="L287" s="86"/>
      <c r="M287" s="86"/>
      <c r="N287" s="86"/>
    </row>
    <row r="288" spans="1:14" ht="13.15" customHeight="1" x14ac:dyDescent="0.25"/>
    <row r="293" spans="2:17" s="93" customFormat="1" ht="13.15" customHeight="1" x14ac:dyDescent="0.25">
      <c r="B293" s="94"/>
      <c r="C293" s="95"/>
      <c r="D293" s="95"/>
      <c r="E293" s="95"/>
      <c r="F293" s="95"/>
      <c r="G293" s="122"/>
      <c r="H293" s="95"/>
      <c r="I293" s="95"/>
      <c r="J293" s="95"/>
      <c r="K293" s="95"/>
      <c r="L293" s="56"/>
      <c r="M293" s="56"/>
      <c r="N293" s="56"/>
      <c r="O293" s="58"/>
      <c r="P293" s="58"/>
      <c r="Q293" s="58"/>
    </row>
    <row r="295" spans="2:17" s="93" customFormat="1" ht="13.15" customHeight="1" x14ac:dyDescent="0.25">
      <c r="B295" s="94"/>
      <c r="C295" s="95"/>
      <c r="D295" s="95"/>
      <c r="E295" s="95"/>
      <c r="F295" s="95"/>
      <c r="G295" s="122"/>
      <c r="H295" s="95"/>
      <c r="I295" s="95"/>
      <c r="J295" s="95"/>
      <c r="K295" s="95"/>
      <c r="L295" s="56"/>
      <c r="M295" s="56"/>
      <c r="N295" s="56"/>
      <c r="O295" s="58"/>
      <c r="P295" s="58"/>
      <c r="Q295" s="58"/>
    </row>
    <row r="299" spans="2:17" s="93" customFormat="1" ht="13.15" customHeight="1" x14ac:dyDescent="0.25">
      <c r="B299" s="94"/>
      <c r="C299" s="95"/>
      <c r="D299" s="95"/>
      <c r="E299" s="95"/>
      <c r="F299" s="95"/>
      <c r="G299" s="122"/>
      <c r="H299" s="95"/>
      <c r="I299" s="95"/>
      <c r="J299" s="95"/>
      <c r="K299" s="95"/>
      <c r="L299" s="56"/>
      <c r="M299" s="56"/>
      <c r="N299" s="56"/>
      <c r="O299" s="58"/>
      <c r="P299" s="58"/>
      <c r="Q299" s="58"/>
    </row>
    <row r="303" spans="2:17" s="93" customFormat="1" ht="13.15" customHeight="1" x14ac:dyDescent="0.25">
      <c r="B303" s="94"/>
      <c r="C303" s="95"/>
      <c r="D303" s="95"/>
      <c r="E303" s="95"/>
      <c r="F303" s="95"/>
      <c r="G303" s="122"/>
      <c r="H303" s="95"/>
      <c r="I303" s="95"/>
      <c r="J303" s="95"/>
      <c r="K303" s="95"/>
      <c r="L303" s="56"/>
      <c r="M303" s="56"/>
      <c r="N303" s="56"/>
      <c r="O303" s="58"/>
      <c r="P303" s="58"/>
      <c r="Q303" s="58"/>
    </row>
    <row r="311" spans="2:17" s="93" customFormat="1" ht="13.15" customHeight="1" x14ac:dyDescent="0.25">
      <c r="B311" s="94"/>
      <c r="C311" s="95"/>
      <c r="D311" s="95"/>
      <c r="E311" s="95"/>
      <c r="F311" s="95"/>
      <c r="G311" s="122"/>
      <c r="H311" s="95"/>
      <c r="I311" s="95"/>
      <c r="J311" s="95"/>
      <c r="K311" s="95"/>
      <c r="L311" s="56"/>
      <c r="M311" s="56"/>
      <c r="N311" s="56"/>
      <c r="O311" s="58"/>
      <c r="P311" s="58"/>
      <c r="Q311" s="58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2"/>
  <sheetViews>
    <sheetView view="pageBreakPreview" zoomScale="80" zoomScaleNormal="100" zoomScaleSheetLayoutView="80" workbookViewId="0">
      <pane ySplit="9" topLeftCell="A21" activePane="bottomLeft" state="frozen"/>
      <selection activeCell="I19" sqref="I19"/>
      <selection pane="bottomLeft" activeCell="N4" sqref="N4"/>
    </sheetView>
  </sheetViews>
  <sheetFormatPr defaultColWidth="9.1796875" defaultRowHeight="13" x14ac:dyDescent="0.3"/>
  <cols>
    <col min="1" max="1" width="3.54296875" style="93" customWidth="1"/>
    <col min="2" max="2" width="39.7265625" style="94" customWidth="1"/>
    <col min="3" max="3" width="7.08984375" style="95" customWidth="1"/>
    <col min="4" max="4" width="7.81640625" style="95" customWidth="1"/>
    <col min="5" max="5" width="11" style="96" customWidth="1"/>
    <col min="6" max="6" width="11.26953125" style="97" bestFit="1" customWidth="1"/>
    <col min="7" max="7" width="11.453125" style="95" customWidth="1"/>
    <col min="8" max="8" width="11" style="95" customWidth="1"/>
    <col min="9" max="9" width="9.54296875" style="95" customWidth="1"/>
    <col min="10" max="10" width="8.54296875" style="95" customWidth="1"/>
    <col min="11" max="11" width="11.26953125" style="95" bestFit="1" customWidth="1"/>
    <col min="12" max="12" width="11.7265625" style="56" bestFit="1" customWidth="1"/>
    <col min="13" max="13" width="13.7265625" style="57" bestFit="1" customWidth="1"/>
    <col min="14" max="14" width="12.26953125" style="58" bestFit="1" customWidth="1"/>
    <col min="15" max="16384" width="9.1796875" style="58"/>
  </cols>
  <sheetData>
    <row r="1" spans="1:14" ht="44.5" customHeight="1" x14ac:dyDescent="0.3">
      <c r="A1" s="293" t="s">
        <v>187</v>
      </c>
      <c r="B1" s="293"/>
      <c r="C1" s="293"/>
      <c r="D1" s="293"/>
      <c r="E1" s="53"/>
      <c r="F1" s="54"/>
      <c r="G1" s="55"/>
      <c r="H1" s="55"/>
      <c r="I1" s="271" t="s">
        <v>139</v>
      </c>
      <c r="J1" s="271"/>
      <c r="K1" s="271"/>
    </row>
    <row r="2" spans="1:14" ht="26" customHeight="1" x14ac:dyDescent="0.5">
      <c r="A2" s="272" t="s">
        <v>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4" ht="25" x14ac:dyDescent="0.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4" ht="25" x14ac:dyDescent="0.5">
      <c r="A4" s="272" t="s">
        <v>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4" x14ac:dyDescent="0.3">
      <c r="A5" s="59"/>
      <c r="B5" s="59"/>
      <c r="C5" s="60"/>
      <c r="D5" s="60"/>
      <c r="E5" s="61"/>
      <c r="F5" s="59"/>
      <c r="G5" s="59"/>
      <c r="H5" s="59"/>
      <c r="I5" s="62"/>
      <c r="J5" s="62"/>
      <c r="K5" s="59"/>
    </row>
    <row r="6" spans="1:14" ht="13.5" thickBot="1" x14ac:dyDescent="0.35">
      <c r="A6" s="63"/>
      <c r="B6" s="62"/>
      <c r="C6" s="62"/>
      <c r="D6" s="62"/>
      <c r="E6" s="64"/>
      <c r="F6" s="65"/>
      <c r="G6" s="62"/>
      <c r="H6" s="62"/>
      <c r="I6" s="62"/>
      <c r="J6" s="62"/>
      <c r="K6" s="62"/>
    </row>
    <row r="7" spans="1:14" s="68" customFormat="1" ht="13.15" customHeight="1" x14ac:dyDescent="0.25">
      <c r="A7" s="273" t="s">
        <v>0</v>
      </c>
      <c r="B7" s="275" t="s">
        <v>1</v>
      </c>
      <c r="C7" s="279" t="s">
        <v>6</v>
      </c>
      <c r="D7" s="279" t="s">
        <v>7</v>
      </c>
      <c r="E7" s="282" t="s">
        <v>17</v>
      </c>
      <c r="F7" s="285" t="s">
        <v>2</v>
      </c>
      <c r="G7" s="285" t="s">
        <v>3</v>
      </c>
      <c r="H7" s="285" t="s">
        <v>4</v>
      </c>
      <c r="I7" s="275" t="s">
        <v>15</v>
      </c>
      <c r="J7" s="275" t="s">
        <v>16</v>
      </c>
      <c r="K7" s="277" t="s">
        <v>5</v>
      </c>
      <c r="L7" s="66"/>
      <c r="M7" s="67"/>
    </row>
    <row r="8" spans="1:14" s="68" customFormat="1" ht="15.75" customHeight="1" x14ac:dyDescent="0.25">
      <c r="A8" s="274"/>
      <c r="B8" s="276"/>
      <c r="C8" s="280"/>
      <c r="D8" s="280"/>
      <c r="E8" s="283"/>
      <c r="F8" s="286"/>
      <c r="G8" s="286"/>
      <c r="H8" s="286"/>
      <c r="I8" s="276"/>
      <c r="J8" s="276"/>
      <c r="K8" s="278"/>
      <c r="L8" s="66"/>
      <c r="M8" s="67"/>
    </row>
    <row r="9" spans="1:14" s="68" customFormat="1" x14ac:dyDescent="0.25">
      <c r="A9" s="274"/>
      <c r="B9" s="276"/>
      <c r="C9" s="281"/>
      <c r="D9" s="281"/>
      <c r="E9" s="284"/>
      <c r="F9" s="224" t="s">
        <v>14</v>
      </c>
      <c r="G9" s="224" t="s">
        <v>14</v>
      </c>
      <c r="H9" s="224" t="s">
        <v>14</v>
      </c>
      <c r="I9" s="224" t="s">
        <v>14</v>
      </c>
      <c r="J9" s="224" t="s">
        <v>14</v>
      </c>
      <c r="K9" s="222" t="s">
        <v>14</v>
      </c>
      <c r="L9" s="66"/>
      <c r="M9" s="67"/>
    </row>
    <row r="10" spans="1:14" s="74" customFormat="1" ht="11.5" x14ac:dyDescent="0.25">
      <c r="A10" s="223" t="s">
        <v>26</v>
      </c>
      <c r="B10" s="69">
        <v>1</v>
      </c>
      <c r="C10" s="70" t="s">
        <v>19</v>
      </c>
      <c r="D10" s="69">
        <v>3</v>
      </c>
      <c r="E10" s="71" t="s">
        <v>9</v>
      </c>
      <c r="F10" s="72">
        <v>5</v>
      </c>
      <c r="G10" s="70" t="s">
        <v>10</v>
      </c>
      <c r="H10" s="69">
        <v>7</v>
      </c>
      <c r="I10" s="70">
        <v>8</v>
      </c>
      <c r="J10" s="70">
        <v>9</v>
      </c>
      <c r="K10" s="73" t="s">
        <v>23</v>
      </c>
      <c r="L10" s="66"/>
      <c r="M10" s="67"/>
    </row>
    <row r="11" spans="1:14" s="74" customFormat="1" ht="11.5" x14ac:dyDescent="0.25">
      <c r="A11" s="223"/>
      <c r="B11" s="75" t="s">
        <v>84</v>
      </c>
      <c r="C11" s="224"/>
      <c r="D11" s="71"/>
      <c r="E11" s="71"/>
      <c r="F11" s="76"/>
      <c r="G11" s="77"/>
      <c r="H11" s="77"/>
      <c r="I11" s="78"/>
      <c r="J11" s="78"/>
      <c r="K11" s="79"/>
      <c r="L11" s="66"/>
      <c r="M11" s="67"/>
    </row>
    <row r="12" spans="1:14" s="85" customFormat="1" ht="14.25" customHeight="1" x14ac:dyDescent="0.25">
      <c r="A12" s="80" t="s">
        <v>18</v>
      </c>
      <c r="B12" s="160" t="s">
        <v>59</v>
      </c>
      <c r="C12" s="81" t="s">
        <v>60</v>
      </c>
      <c r="D12" s="155">
        <v>1</v>
      </c>
      <c r="E12" s="126">
        <f>F12+G12+H12+I12+J12</f>
        <v>86912</v>
      </c>
      <c r="F12" s="78">
        <v>57300</v>
      </c>
      <c r="G12" s="78">
        <v>2692</v>
      </c>
      <c r="H12" s="78">
        <v>26920</v>
      </c>
      <c r="I12" s="78">
        <v>0</v>
      </c>
      <c r="J12" s="78">
        <v>0</v>
      </c>
      <c r="K12" s="82">
        <f>F12+G12+H12+I12+J12</f>
        <v>86912</v>
      </c>
      <c r="L12" s="83"/>
      <c r="M12" s="84"/>
      <c r="N12" s="146"/>
    </row>
    <row r="13" spans="1:14" s="85" customFormat="1" ht="11.5" x14ac:dyDescent="0.25">
      <c r="A13" s="80" t="s">
        <v>19</v>
      </c>
      <c r="B13" s="160" t="s">
        <v>61</v>
      </c>
      <c r="C13" s="81" t="s">
        <v>60</v>
      </c>
      <c r="D13" s="155">
        <v>1</v>
      </c>
      <c r="E13" s="126">
        <f t="shared" ref="E13:E36" si="0">F13+G13+H13+I13+J13</f>
        <v>56803</v>
      </c>
      <c r="F13" s="78">
        <v>23803</v>
      </c>
      <c r="G13" s="78">
        <v>3000</v>
      </c>
      <c r="H13" s="78">
        <v>30000</v>
      </c>
      <c r="I13" s="78">
        <v>0</v>
      </c>
      <c r="J13" s="78">
        <v>0</v>
      </c>
      <c r="K13" s="82">
        <f t="shared" ref="K13:K37" si="1">F13+G13+H13+I13+J13</f>
        <v>56803</v>
      </c>
      <c r="L13" s="83"/>
      <c r="M13" s="84"/>
      <c r="N13" s="146"/>
    </row>
    <row r="14" spans="1:14" s="85" customFormat="1" ht="11.5" x14ac:dyDescent="0.25">
      <c r="A14" s="80" t="s">
        <v>8</v>
      </c>
      <c r="B14" s="160" t="s">
        <v>62</v>
      </c>
      <c r="C14" s="81" t="s">
        <v>60</v>
      </c>
      <c r="D14" s="155">
        <v>1</v>
      </c>
      <c r="E14" s="126">
        <f t="shared" si="0"/>
        <v>14960</v>
      </c>
      <c r="F14" s="78">
        <v>0</v>
      </c>
      <c r="G14" s="78">
        <v>1360</v>
      </c>
      <c r="H14" s="78">
        <v>13600</v>
      </c>
      <c r="I14" s="78">
        <v>0</v>
      </c>
      <c r="J14" s="78">
        <v>0</v>
      </c>
      <c r="K14" s="82">
        <f t="shared" si="1"/>
        <v>14960</v>
      </c>
      <c r="L14" s="83"/>
      <c r="M14" s="84"/>
      <c r="N14" s="146"/>
    </row>
    <row r="15" spans="1:14" s="85" customFormat="1" ht="23.25" customHeight="1" x14ac:dyDescent="0.25">
      <c r="A15" s="80" t="s">
        <v>9</v>
      </c>
      <c r="B15" s="160" t="s">
        <v>63</v>
      </c>
      <c r="C15" s="81" t="s">
        <v>60</v>
      </c>
      <c r="D15" s="155">
        <v>1</v>
      </c>
      <c r="E15" s="126">
        <f t="shared" si="0"/>
        <v>137572</v>
      </c>
      <c r="F15" s="78">
        <v>65400</v>
      </c>
      <c r="G15" s="78">
        <v>7172</v>
      </c>
      <c r="H15" s="78">
        <v>65000</v>
      </c>
      <c r="I15" s="78">
        <v>0</v>
      </c>
      <c r="J15" s="78">
        <v>0</v>
      </c>
      <c r="K15" s="82">
        <f t="shared" si="1"/>
        <v>137572</v>
      </c>
      <c r="L15" s="83"/>
      <c r="M15" s="84"/>
      <c r="N15" s="146"/>
    </row>
    <row r="16" spans="1:14" s="85" customFormat="1" ht="23" x14ac:dyDescent="0.25">
      <c r="A16" s="80" t="s">
        <v>20</v>
      </c>
      <c r="B16" s="160" t="s">
        <v>64</v>
      </c>
      <c r="C16" s="81" t="s">
        <v>60</v>
      </c>
      <c r="D16" s="155">
        <v>1</v>
      </c>
      <c r="E16" s="126">
        <f t="shared" si="0"/>
        <v>307267.20000000001</v>
      </c>
      <c r="F16" s="78">
        <v>237474</v>
      </c>
      <c r="G16" s="78">
        <v>9793.2000000000007</v>
      </c>
      <c r="H16" s="78">
        <v>60000</v>
      </c>
      <c r="I16" s="78">
        <v>0</v>
      </c>
      <c r="J16" s="78">
        <v>0</v>
      </c>
      <c r="K16" s="141">
        <f t="shared" si="1"/>
        <v>307267.20000000001</v>
      </c>
      <c r="L16" s="83"/>
      <c r="M16" s="84"/>
      <c r="N16" s="146"/>
    </row>
    <row r="17" spans="1:14" s="85" customFormat="1" ht="11.5" x14ac:dyDescent="0.25">
      <c r="A17" s="80" t="s">
        <v>10</v>
      </c>
      <c r="B17" s="160" t="s">
        <v>65</v>
      </c>
      <c r="C17" s="81" t="s">
        <v>60</v>
      </c>
      <c r="D17" s="155">
        <v>1</v>
      </c>
      <c r="E17" s="126">
        <f t="shared" si="0"/>
        <v>37374</v>
      </c>
      <c r="F17" s="78">
        <v>22200</v>
      </c>
      <c r="G17" s="78">
        <v>1834</v>
      </c>
      <c r="H17" s="78">
        <v>13340</v>
      </c>
      <c r="I17" s="78">
        <v>0</v>
      </c>
      <c r="J17" s="78">
        <v>0</v>
      </c>
      <c r="K17" s="141">
        <f t="shared" si="1"/>
        <v>37374</v>
      </c>
      <c r="L17" s="83"/>
      <c r="M17" s="84"/>
      <c r="N17" s="146"/>
    </row>
    <row r="18" spans="1:14" s="85" customFormat="1" ht="14.25" customHeight="1" x14ac:dyDescent="0.25">
      <c r="A18" s="80" t="s">
        <v>11</v>
      </c>
      <c r="B18" s="160" t="s">
        <v>66</v>
      </c>
      <c r="C18" s="81" t="s">
        <v>60</v>
      </c>
      <c r="D18" s="155">
        <v>1</v>
      </c>
      <c r="E18" s="126">
        <f t="shared" si="0"/>
        <v>27435.1</v>
      </c>
      <c r="F18" s="78">
        <v>0</v>
      </c>
      <c r="G18" s="78">
        <v>2494.1000000000004</v>
      </c>
      <c r="H18" s="78">
        <v>24941</v>
      </c>
      <c r="I18" s="78">
        <v>0</v>
      </c>
      <c r="J18" s="78">
        <v>0</v>
      </c>
      <c r="K18" s="141">
        <f t="shared" si="1"/>
        <v>27435.1</v>
      </c>
      <c r="L18" s="83"/>
      <c r="M18" s="84"/>
      <c r="N18" s="146"/>
    </row>
    <row r="19" spans="1:14" s="85" customFormat="1" ht="11.5" x14ac:dyDescent="0.25">
      <c r="A19" s="80" t="s">
        <v>21</v>
      </c>
      <c r="B19" s="160" t="s">
        <v>67</v>
      </c>
      <c r="C19" s="81" t="s">
        <v>60</v>
      </c>
      <c r="D19" s="155">
        <v>1</v>
      </c>
      <c r="E19" s="126">
        <f t="shared" si="0"/>
        <v>32395</v>
      </c>
      <c r="F19" s="78">
        <v>0</v>
      </c>
      <c r="G19" s="78">
        <v>2945</v>
      </c>
      <c r="H19" s="78">
        <v>29450</v>
      </c>
      <c r="I19" s="78">
        <v>0</v>
      </c>
      <c r="J19" s="78">
        <v>0</v>
      </c>
      <c r="K19" s="141">
        <f t="shared" si="1"/>
        <v>32395</v>
      </c>
      <c r="L19" s="83"/>
      <c r="M19" s="84"/>
      <c r="N19" s="146"/>
    </row>
    <row r="20" spans="1:14" s="85" customFormat="1" ht="11.5" x14ac:dyDescent="0.25">
      <c r="A20" s="80" t="s">
        <v>22</v>
      </c>
      <c r="B20" s="160" t="s">
        <v>68</v>
      </c>
      <c r="C20" s="81" t="s">
        <v>60</v>
      </c>
      <c r="D20" s="155">
        <v>1</v>
      </c>
      <c r="E20" s="126">
        <f t="shared" si="0"/>
        <v>26972</v>
      </c>
      <c r="F20" s="78">
        <v>17233</v>
      </c>
      <c r="G20" s="78">
        <v>885</v>
      </c>
      <c r="H20" s="78">
        <v>8854</v>
      </c>
      <c r="I20" s="78">
        <v>0</v>
      </c>
      <c r="J20" s="78">
        <v>0</v>
      </c>
      <c r="K20" s="141">
        <f t="shared" si="1"/>
        <v>26972</v>
      </c>
      <c r="L20" s="83"/>
      <c r="M20" s="84"/>
      <c r="N20" s="146"/>
    </row>
    <row r="21" spans="1:14" s="85" customFormat="1" ht="13.5" customHeight="1" x14ac:dyDescent="0.25">
      <c r="A21" s="80" t="s">
        <v>23</v>
      </c>
      <c r="B21" s="160" t="s">
        <v>69</v>
      </c>
      <c r="C21" s="81" t="s">
        <v>60</v>
      </c>
      <c r="D21" s="155">
        <v>1</v>
      </c>
      <c r="E21" s="126">
        <f t="shared" si="0"/>
        <v>47440</v>
      </c>
      <c r="F21" s="78">
        <v>26223</v>
      </c>
      <c r="G21" s="78">
        <v>2641</v>
      </c>
      <c r="H21" s="78">
        <v>18576</v>
      </c>
      <c r="I21" s="78">
        <v>0</v>
      </c>
      <c r="J21" s="78">
        <v>0</v>
      </c>
      <c r="K21" s="141">
        <f t="shared" si="1"/>
        <v>47440</v>
      </c>
      <c r="L21" s="83"/>
      <c r="M21" s="84"/>
      <c r="N21" s="146"/>
    </row>
    <row r="22" spans="1:14" s="85" customFormat="1" ht="11.5" x14ac:dyDescent="0.25">
      <c r="A22" s="80" t="s">
        <v>24</v>
      </c>
      <c r="B22" s="160" t="s">
        <v>70</v>
      </c>
      <c r="C22" s="81" t="s">
        <v>60</v>
      </c>
      <c r="D22" s="155">
        <v>1</v>
      </c>
      <c r="E22" s="126">
        <f t="shared" si="0"/>
        <v>102800</v>
      </c>
      <c r="F22" s="78">
        <v>31300</v>
      </c>
      <c r="G22" s="78">
        <v>6500</v>
      </c>
      <c r="H22" s="78">
        <v>65000</v>
      </c>
      <c r="I22" s="78">
        <v>0</v>
      </c>
      <c r="J22" s="78">
        <v>0</v>
      </c>
      <c r="K22" s="141">
        <f t="shared" si="1"/>
        <v>102800</v>
      </c>
      <c r="L22" s="83"/>
      <c r="M22" s="84"/>
      <c r="N22" s="146"/>
    </row>
    <row r="23" spans="1:14" s="85" customFormat="1" ht="11.5" x14ac:dyDescent="0.25">
      <c r="A23" s="80" t="s">
        <v>25</v>
      </c>
      <c r="B23" s="160" t="s">
        <v>94</v>
      </c>
      <c r="C23" s="81" t="s">
        <v>60</v>
      </c>
      <c r="D23" s="155">
        <v>1</v>
      </c>
      <c r="E23" s="126">
        <f t="shared" si="0"/>
        <v>17597.8</v>
      </c>
      <c r="F23" s="78">
        <v>0</v>
      </c>
      <c r="G23" s="78">
        <v>1599.8000000000002</v>
      </c>
      <c r="H23" s="78">
        <v>15998</v>
      </c>
      <c r="I23" s="78">
        <v>0</v>
      </c>
      <c r="J23" s="78">
        <v>0</v>
      </c>
      <c r="K23" s="141">
        <f t="shared" si="1"/>
        <v>17597.8</v>
      </c>
      <c r="L23" s="83"/>
      <c r="M23" s="84"/>
      <c r="N23" s="146"/>
    </row>
    <row r="24" spans="1:14" s="56" customFormat="1" ht="12.5" x14ac:dyDescent="0.25">
      <c r="A24" s="80" t="s">
        <v>27</v>
      </c>
      <c r="B24" s="160" t="s">
        <v>71</v>
      </c>
      <c r="C24" s="81" t="s">
        <v>60</v>
      </c>
      <c r="D24" s="155">
        <v>1</v>
      </c>
      <c r="E24" s="126">
        <f t="shared" si="0"/>
        <v>13028.3</v>
      </c>
      <c r="F24" s="78">
        <v>6700</v>
      </c>
      <c r="G24" s="78">
        <v>575.30000000000007</v>
      </c>
      <c r="H24" s="78">
        <v>5753</v>
      </c>
      <c r="I24" s="78">
        <v>0</v>
      </c>
      <c r="J24" s="78">
        <v>0</v>
      </c>
      <c r="K24" s="82">
        <f t="shared" si="1"/>
        <v>13028.3</v>
      </c>
      <c r="L24" s="83"/>
      <c r="M24" s="84"/>
      <c r="N24" s="146"/>
    </row>
    <row r="25" spans="1:14" s="56" customFormat="1" ht="12.5" x14ac:dyDescent="0.25">
      <c r="A25" s="80" t="s">
        <v>28</v>
      </c>
      <c r="B25" s="160" t="s">
        <v>72</v>
      </c>
      <c r="C25" s="81" t="s">
        <v>60</v>
      </c>
      <c r="D25" s="155">
        <v>1</v>
      </c>
      <c r="E25" s="126">
        <f t="shared" si="0"/>
        <v>38311</v>
      </c>
      <c r="F25" s="78">
        <v>38311</v>
      </c>
      <c r="G25" s="78">
        <v>0</v>
      </c>
      <c r="H25" s="78">
        <v>0</v>
      </c>
      <c r="I25" s="78">
        <v>0</v>
      </c>
      <c r="J25" s="78">
        <v>0</v>
      </c>
      <c r="K25" s="82">
        <f t="shared" si="1"/>
        <v>38311</v>
      </c>
      <c r="L25" s="83"/>
      <c r="M25" s="84"/>
      <c r="N25" s="146"/>
    </row>
    <row r="26" spans="1:14" s="56" customFormat="1" ht="12.5" x14ac:dyDescent="0.25">
      <c r="A26" s="80" t="s">
        <v>29</v>
      </c>
      <c r="B26" s="160" t="s">
        <v>95</v>
      </c>
      <c r="C26" s="81" t="s">
        <v>60</v>
      </c>
      <c r="D26" s="155">
        <v>1</v>
      </c>
      <c r="E26" s="126">
        <f t="shared" si="0"/>
        <v>62443</v>
      </c>
      <c r="F26" s="78">
        <v>15000</v>
      </c>
      <c r="G26" s="78">
        <v>4313</v>
      </c>
      <c r="H26" s="78">
        <v>43130</v>
      </c>
      <c r="I26" s="78">
        <v>0</v>
      </c>
      <c r="J26" s="78">
        <v>0</v>
      </c>
      <c r="K26" s="82">
        <f t="shared" si="1"/>
        <v>62443</v>
      </c>
      <c r="L26" s="83"/>
      <c r="M26" s="84"/>
      <c r="N26" s="146"/>
    </row>
    <row r="27" spans="1:14" s="56" customFormat="1" ht="12.5" x14ac:dyDescent="0.25">
      <c r="A27" s="80" t="s">
        <v>31</v>
      </c>
      <c r="B27" s="160" t="s">
        <v>82</v>
      </c>
      <c r="C27" s="81" t="s">
        <v>60</v>
      </c>
      <c r="D27" s="155">
        <v>1</v>
      </c>
      <c r="E27" s="126">
        <f t="shared" si="0"/>
        <v>30612</v>
      </c>
      <c r="F27" s="78">
        <v>30612</v>
      </c>
      <c r="G27" s="78">
        <v>0</v>
      </c>
      <c r="H27" s="78">
        <v>0</v>
      </c>
      <c r="I27" s="78">
        <v>0</v>
      </c>
      <c r="J27" s="78">
        <v>0</v>
      </c>
      <c r="K27" s="82">
        <f t="shared" si="1"/>
        <v>30612</v>
      </c>
      <c r="L27" s="83"/>
      <c r="M27" s="84"/>
      <c r="N27" s="146"/>
    </row>
    <row r="28" spans="1:14" s="56" customFormat="1" ht="12.5" x14ac:dyDescent="0.25">
      <c r="A28" s="80" t="s">
        <v>32</v>
      </c>
      <c r="B28" s="161" t="s">
        <v>73</v>
      </c>
      <c r="C28" s="81" t="s">
        <v>60</v>
      </c>
      <c r="D28" s="155">
        <v>1</v>
      </c>
      <c r="E28" s="126">
        <f t="shared" si="0"/>
        <v>296400</v>
      </c>
      <c r="F28" s="78">
        <v>0</v>
      </c>
      <c r="G28" s="78">
        <v>36400</v>
      </c>
      <c r="H28" s="78">
        <v>260000</v>
      </c>
      <c r="I28" s="78">
        <v>0</v>
      </c>
      <c r="J28" s="78">
        <v>0</v>
      </c>
      <c r="K28" s="82">
        <f t="shared" si="1"/>
        <v>296400</v>
      </c>
      <c r="L28" s="83"/>
      <c r="M28" s="84"/>
      <c r="N28" s="146"/>
    </row>
    <row r="29" spans="1:14" s="56" customFormat="1" ht="12.5" x14ac:dyDescent="0.25">
      <c r="A29" s="80" t="s">
        <v>48</v>
      </c>
      <c r="B29" s="161" t="s">
        <v>74</v>
      </c>
      <c r="C29" s="81" t="s">
        <v>60</v>
      </c>
      <c r="D29" s="155">
        <v>1</v>
      </c>
      <c r="E29" s="126">
        <f t="shared" si="0"/>
        <v>15761</v>
      </c>
      <c r="F29" s="78">
        <v>0</v>
      </c>
      <c r="G29" s="78">
        <v>5069</v>
      </c>
      <c r="H29" s="78">
        <v>10692</v>
      </c>
      <c r="I29" s="78">
        <v>0</v>
      </c>
      <c r="J29" s="78">
        <v>0</v>
      </c>
      <c r="K29" s="82">
        <f t="shared" si="1"/>
        <v>15761</v>
      </c>
      <c r="L29" s="83"/>
      <c r="M29" s="84"/>
      <c r="N29" s="146"/>
    </row>
    <row r="30" spans="1:14" s="56" customFormat="1" ht="12.5" x14ac:dyDescent="0.25">
      <c r="A30" s="80" t="s">
        <v>33</v>
      </c>
      <c r="B30" s="160" t="s">
        <v>75</v>
      </c>
      <c r="C30" s="157" t="s">
        <v>13</v>
      </c>
      <c r="D30" s="158">
        <v>1</v>
      </c>
      <c r="E30" s="126">
        <f t="shared" si="0"/>
        <v>59015.4</v>
      </c>
      <c r="F30" s="78">
        <v>28000</v>
      </c>
      <c r="G30" s="78">
        <v>2215.4</v>
      </c>
      <c r="H30" s="78">
        <v>28800</v>
      </c>
      <c r="I30" s="78">
        <v>0</v>
      </c>
      <c r="J30" s="78">
        <v>0</v>
      </c>
      <c r="K30" s="82">
        <f t="shared" si="1"/>
        <v>59015.4</v>
      </c>
      <c r="L30" s="83"/>
      <c r="M30" s="84"/>
      <c r="N30" s="146"/>
    </row>
    <row r="31" spans="1:14" s="56" customFormat="1" ht="12.5" x14ac:dyDescent="0.25">
      <c r="A31" s="80" t="s">
        <v>35</v>
      </c>
      <c r="B31" s="160" t="s">
        <v>76</v>
      </c>
      <c r="C31" s="81" t="s">
        <v>60</v>
      </c>
      <c r="D31" s="158">
        <v>1</v>
      </c>
      <c r="E31" s="126">
        <f t="shared" si="0"/>
        <v>23907.7</v>
      </c>
      <c r="F31" s="78">
        <v>0</v>
      </c>
      <c r="G31" s="78">
        <v>1707.7</v>
      </c>
      <c r="H31" s="78">
        <v>22200</v>
      </c>
      <c r="I31" s="78">
        <v>0</v>
      </c>
      <c r="J31" s="78">
        <v>0</v>
      </c>
      <c r="K31" s="82">
        <f t="shared" si="1"/>
        <v>23907.7</v>
      </c>
      <c r="L31" s="83"/>
      <c r="M31" s="84"/>
      <c r="N31" s="146"/>
    </row>
    <row r="32" spans="1:14" s="56" customFormat="1" ht="12.5" x14ac:dyDescent="0.25">
      <c r="A32" s="80" t="s">
        <v>36</v>
      </c>
      <c r="B32" s="160" t="s">
        <v>77</v>
      </c>
      <c r="C32" s="81" t="s">
        <v>60</v>
      </c>
      <c r="D32" s="158">
        <v>1</v>
      </c>
      <c r="E32" s="126">
        <f t="shared" si="0"/>
        <v>28500</v>
      </c>
      <c r="F32" s="78">
        <v>0</v>
      </c>
      <c r="G32" s="78">
        <v>0</v>
      </c>
      <c r="H32" s="78">
        <v>28500</v>
      </c>
      <c r="I32" s="78">
        <v>0</v>
      </c>
      <c r="J32" s="78">
        <v>0</v>
      </c>
      <c r="K32" s="82">
        <f t="shared" si="1"/>
        <v>28500</v>
      </c>
      <c r="L32" s="83"/>
      <c r="M32" s="84"/>
      <c r="N32" s="146"/>
    </row>
    <row r="33" spans="1:16" s="56" customFormat="1" ht="34.5" x14ac:dyDescent="0.25">
      <c r="A33" s="80" t="s">
        <v>37</v>
      </c>
      <c r="B33" s="160" t="s">
        <v>96</v>
      </c>
      <c r="C33" s="81" t="s">
        <v>60</v>
      </c>
      <c r="D33" s="155">
        <v>1</v>
      </c>
      <c r="E33" s="126">
        <f t="shared" si="0"/>
        <v>100000</v>
      </c>
      <c r="F33" s="78">
        <v>100000</v>
      </c>
      <c r="G33" s="78">
        <v>0</v>
      </c>
      <c r="H33" s="78">
        <v>0</v>
      </c>
      <c r="I33" s="78">
        <v>0</v>
      </c>
      <c r="J33" s="78">
        <v>0</v>
      </c>
      <c r="K33" s="82">
        <f t="shared" si="1"/>
        <v>100000</v>
      </c>
      <c r="L33" s="83"/>
      <c r="M33" s="84"/>
      <c r="N33" s="146"/>
    </row>
    <row r="34" spans="1:16" s="56" customFormat="1" x14ac:dyDescent="0.3">
      <c r="A34" s="80" t="s">
        <v>49</v>
      </c>
      <c r="B34" s="160" t="s">
        <v>78</v>
      </c>
      <c r="C34" s="81" t="s">
        <v>60</v>
      </c>
      <c r="D34" s="155">
        <v>1</v>
      </c>
      <c r="E34" s="126">
        <f t="shared" si="0"/>
        <v>95000</v>
      </c>
      <c r="F34" s="78">
        <v>13015</v>
      </c>
      <c r="G34" s="78">
        <v>5415</v>
      </c>
      <c r="H34" s="78">
        <v>76570</v>
      </c>
      <c r="I34" s="78">
        <v>0</v>
      </c>
      <c r="J34" s="78">
        <v>0</v>
      </c>
      <c r="K34" s="82">
        <f t="shared" si="1"/>
        <v>95000</v>
      </c>
      <c r="L34" s="83"/>
      <c r="M34" s="87"/>
      <c r="N34" s="58"/>
    </row>
    <row r="35" spans="1:16" s="56" customFormat="1" x14ac:dyDescent="0.3">
      <c r="A35" s="80" t="s">
        <v>50</v>
      </c>
      <c r="B35" s="160" t="s">
        <v>79</v>
      </c>
      <c r="C35" s="157" t="s">
        <v>13</v>
      </c>
      <c r="D35" s="158">
        <v>1</v>
      </c>
      <c r="E35" s="126">
        <f t="shared" si="0"/>
        <v>23265</v>
      </c>
      <c r="F35" s="78">
        <v>23265</v>
      </c>
      <c r="G35" s="78">
        <v>0</v>
      </c>
      <c r="H35" s="78">
        <v>0</v>
      </c>
      <c r="I35" s="78">
        <v>0</v>
      </c>
      <c r="J35" s="78">
        <v>0</v>
      </c>
      <c r="K35" s="82">
        <f t="shared" si="1"/>
        <v>23265</v>
      </c>
      <c r="L35" s="83"/>
      <c r="M35" s="87"/>
      <c r="N35" s="58"/>
    </row>
    <row r="36" spans="1:16" s="56" customFormat="1" x14ac:dyDescent="0.3">
      <c r="A36" s="80" t="s">
        <v>57</v>
      </c>
      <c r="B36" s="160" t="s">
        <v>80</v>
      </c>
      <c r="C36" s="81" t="s">
        <v>60</v>
      </c>
      <c r="D36" s="158">
        <v>1</v>
      </c>
      <c r="E36" s="126">
        <f t="shared" si="0"/>
        <v>137750</v>
      </c>
      <c r="F36" s="78">
        <v>137750</v>
      </c>
      <c r="G36" s="78">
        <v>0</v>
      </c>
      <c r="H36" s="78">
        <v>0</v>
      </c>
      <c r="I36" s="78">
        <v>0</v>
      </c>
      <c r="J36" s="78">
        <v>0</v>
      </c>
      <c r="K36" s="82">
        <f t="shared" si="1"/>
        <v>137750</v>
      </c>
      <c r="L36" s="83"/>
      <c r="M36" s="87"/>
      <c r="N36" s="58"/>
    </row>
    <row r="37" spans="1:16" s="56" customFormat="1" x14ac:dyDescent="0.3">
      <c r="A37" s="80" t="s">
        <v>180</v>
      </c>
      <c r="B37" s="160" t="s">
        <v>81</v>
      </c>
      <c r="C37" s="81" t="s">
        <v>60</v>
      </c>
      <c r="D37" s="155">
        <v>1</v>
      </c>
      <c r="E37" s="126">
        <v>47500</v>
      </c>
      <c r="F37" s="78">
        <v>0</v>
      </c>
      <c r="G37" s="78">
        <v>0</v>
      </c>
      <c r="H37" s="78">
        <v>0</v>
      </c>
      <c r="I37" s="78">
        <v>0</v>
      </c>
      <c r="J37" s="78">
        <f>E37*D37</f>
        <v>47500</v>
      </c>
      <c r="K37" s="82">
        <f t="shared" si="1"/>
        <v>47500</v>
      </c>
      <c r="L37" s="83"/>
      <c r="M37" s="87"/>
      <c r="N37" s="58"/>
    </row>
    <row r="38" spans="1:16" s="56" customFormat="1" ht="14.25" customHeight="1" thickBot="1" x14ac:dyDescent="0.3">
      <c r="A38" s="88"/>
      <c r="B38" s="89" t="s">
        <v>12</v>
      </c>
      <c r="C38" s="90"/>
      <c r="D38" s="91"/>
      <c r="E38" s="91"/>
      <c r="F38" s="147">
        <f t="shared" ref="F38:K38" si="2">ROUND(SUM(F12:F37),0)</f>
        <v>873586</v>
      </c>
      <c r="G38" s="147">
        <f t="shared" si="2"/>
        <v>98612</v>
      </c>
      <c r="H38" s="147">
        <f t="shared" si="2"/>
        <v>847324</v>
      </c>
      <c r="I38" s="147">
        <f t="shared" si="2"/>
        <v>0</v>
      </c>
      <c r="J38" s="147">
        <f t="shared" si="2"/>
        <v>47500</v>
      </c>
      <c r="K38" s="166">
        <f t="shared" si="2"/>
        <v>1867022</v>
      </c>
      <c r="L38" s="83"/>
      <c r="M38" s="92">
        <f>SUM(F38:J38)</f>
        <v>1867022</v>
      </c>
      <c r="N38" s="58"/>
    </row>
    <row r="39" spans="1:16" s="56" customFormat="1" ht="14.25" customHeight="1" x14ac:dyDescent="0.3">
      <c r="A39" s="93"/>
      <c r="B39" s="94"/>
      <c r="C39" s="95"/>
      <c r="D39" s="95"/>
      <c r="E39" s="96"/>
      <c r="F39" s="97"/>
      <c r="G39" s="95"/>
      <c r="H39" s="95"/>
      <c r="I39" s="95"/>
      <c r="J39" s="95"/>
      <c r="K39" s="95"/>
      <c r="L39" s="83"/>
      <c r="M39" s="57"/>
      <c r="N39" s="58"/>
    </row>
    <row r="40" spans="1:16" s="56" customFormat="1" ht="14.25" customHeight="1" x14ac:dyDescent="0.3">
      <c r="A40" s="93"/>
      <c r="B40" s="94"/>
      <c r="C40" s="95"/>
      <c r="D40" s="95"/>
      <c r="E40" s="96"/>
      <c r="G40" s="133"/>
      <c r="H40" s="133"/>
      <c r="I40" s="98"/>
      <c r="J40" s="122"/>
      <c r="K40" s="133"/>
      <c r="L40" s="134"/>
      <c r="M40" s="135"/>
      <c r="N40" s="136"/>
    </row>
    <row r="41" spans="1:16" s="56" customFormat="1" ht="14.25" customHeight="1" x14ac:dyDescent="0.3">
      <c r="A41" s="93"/>
      <c r="B41" s="94"/>
      <c r="C41" s="95"/>
      <c r="D41" s="95"/>
      <c r="E41" s="96"/>
      <c r="F41" s="99"/>
      <c r="G41" s="99"/>
      <c r="H41" s="99"/>
      <c r="I41" s="99"/>
      <c r="J41" s="99"/>
      <c r="K41" s="99"/>
      <c r="L41" s="83"/>
      <c r="M41" s="57"/>
      <c r="N41" s="58"/>
    </row>
    <row r="42" spans="1:16" s="56" customFormat="1" ht="14.25" customHeight="1" x14ac:dyDescent="0.3">
      <c r="A42" s="93"/>
      <c r="B42" s="94"/>
      <c r="C42" s="95"/>
      <c r="D42" s="95"/>
      <c r="E42" s="96"/>
      <c r="F42" s="97"/>
      <c r="G42" s="95"/>
      <c r="H42" s="95"/>
      <c r="I42" s="95"/>
      <c r="J42" s="95"/>
      <c r="K42" s="95"/>
      <c r="L42" s="83"/>
      <c r="M42" s="57"/>
      <c r="N42" s="58"/>
    </row>
    <row r="43" spans="1:16" s="56" customFormat="1" ht="14.25" customHeight="1" x14ac:dyDescent="0.3">
      <c r="A43" s="93"/>
      <c r="B43" s="94"/>
      <c r="C43" s="95"/>
      <c r="D43" s="95"/>
      <c r="E43" s="96"/>
      <c r="F43" s="97"/>
      <c r="G43" s="95"/>
      <c r="H43" s="95"/>
      <c r="I43" s="95"/>
      <c r="J43" s="95"/>
      <c r="K43" s="95"/>
      <c r="L43" s="83"/>
      <c r="M43" s="57"/>
      <c r="N43" s="58"/>
    </row>
    <row r="44" spans="1:16" s="129" customFormat="1" ht="14.25" customHeight="1" x14ac:dyDescent="0.3">
      <c r="A44" s="28"/>
      <c r="B44" s="127" t="s">
        <v>83</v>
      </c>
      <c r="C44" s="95"/>
      <c r="D44" s="95"/>
      <c r="E44" s="95"/>
      <c r="F44" s="95"/>
      <c r="G44" s="95"/>
      <c r="H44" s="95"/>
      <c r="I44" s="95"/>
      <c r="J44" s="95"/>
      <c r="K44" s="95"/>
      <c r="L44" s="128"/>
      <c r="O44" s="130"/>
      <c r="P44" s="130"/>
    </row>
    <row r="45" spans="1:16" s="129" customFormat="1" ht="14.25" customHeight="1" x14ac:dyDescent="0.25">
      <c r="A45" s="28" t="s">
        <v>181</v>
      </c>
      <c r="B45" s="131" t="s">
        <v>97</v>
      </c>
      <c r="C45" s="132" t="s">
        <v>13</v>
      </c>
      <c r="D45" s="132">
        <v>1</v>
      </c>
      <c r="E45" s="132"/>
      <c r="F45" s="132"/>
      <c r="G45" s="132"/>
      <c r="H45" s="132"/>
      <c r="I45" s="132"/>
      <c r="J45" s="132"/>
      <c r="K45" s="132">
        <v>80000</v>
      </c>
      <c r="L45" s="128"/>
      <c r="O45" s="130"/>
      <c r="P45" s="130"/>
    </row>
    <row r="46" spans="1:16" s="56" customFormat="1" ht="14.25" customHeight="1" x14ac:dyDescent="0.3">
      <c r="B46" s="217" t="s">
        <v>183</v>
      </c>
      <c r="C46" s="95"/>
      <c r="D46" s="95"/>
      <c r="E46" s="96"/>
      <c r="F46" s="97"/>
      <c r="G46" s="95"/>
      <c r="H46" s="95"/>
      <c r="I46" s="95"/>
      <c r="J46" s="95"/>
      <c r="K46" s="95"/>
      <c r="L46" s="83"/>
      <c r="M46" s="57"/>
      <c r="N46" s="58"/>
    </row>
    <row r="47" spans="1:16" s="56" customFormat="1" ht="14.25" customHeight="1" x14ac:dyDescent="0.3">
      <c r="A47" s="93" t="s">
        <v>182</v>
      </c>
      <c r="B47" s="131" t="s">
        <v>184</v>
      </c>
      <c r="C47" s="132"/>
      <c r="D47" s="132"/>
      <c r="E47" s="218"/>
      <c r="F47" s="219"/>
      <c r="G47" s="132"/>
      <c r="H47" s="132"/>
      <c r="I47" s="132"/>
      <c r="J47" s="132"/>
      <c r="K47" s="132">
        <v>22750</v>
      </c>
      <c r="L47" s="83"/>
      <c r="M47" s="57"/>
      <c r="N47" s="58"/>
    </row>
    <row r="48" spans="1:16" s="56" customFormat="1" ht="14.25" customHeight="1" x14ac:dyDescent="0.3">
      <c r="A48" s="93"/>
      <c r="B48" s="94"/>
      <c r="C48" s="95"/>
      <c r="D48" s="95"/>
      <c r="E48" s="96"/>
      <c r="F48" s="97"/>
      <c r="G48" s="95"/>
      <c r="H48" s="95"/>
      <c r="I48" s="95"/>
      <c r="J48" s="95"/>
      <c r="K48" s="95"/>
      <c r="L48" s="83"/>
      <c r="M48" s="57"/>
      <c r="N48" s="58"/>
    </row>
    <row r="49" spans="1:14" s="56" customFormat="1" ht="14.25" customHeight="1" x14ac:dyDescent="0.3">
      <c r="A49" s="93"/>
      <c r="B49" s="94"/>
      <c r="C49" s="95"/>
      <c r="D49" s="95"/>
      <c r="E49" s="96"/>
      <c r="F49" s="97"/>
      <c r="G49" s="95"/>
      <c r="H49" s="95"/>
      <c r="I49" s="95"/>
      <c r="J49" s="95"/>
      <c r="K49" s="95"/>
      <c r="L49" s="83"/>
      <c r="M49" s="57"/>
      <c r="N49" s="58"/>
    </row>
    <row r="50" spans="1:14" s="56" customFormat="1" ht="14.25" customHeight="1" x14ac:dyDescent="0.3">
      <c r="A50" s="93" t="s">
        <v>185</v>
      </c>
      <c r="B50" s="94" t="s">
        <v>186</v>
      </c>
      <c r="C50" s="95"/>
      <c r="D50" s="95"/>
      <c r="E50" s="109"/>
      <c r="F50" s="95"/>
      <c r="G50" s="95"/>
      <c r="H50" s="95"/>
      <c r="I50" s="95"/>
      <c r="J50" s="95"/>
      <c r="K50" s="95"/>
      <c r="L50" s="83"/>
      <c r="M50" s="57"/>
      <c r="N50" s="58"/>
    </row>
    <row r="51" spans="1:14" s="56" customFormat="1" ht="14.25" customHeight="1" x14ac:dyDescent="0.3">
      <c r="A51" s="93"/>
      <c r="B51" s="131" t="s">
        <v>184</v>
      </c>
      <c r="C51" s="132"/>
      <c r="D51" s="132"/>
      <c r="E51" s="107"/>
      <c r="F51" s="132"/>
      <c r="G51" s="132"/>
      <c r="H51" s="132"/>
      <c r="I51" s="132"/>
      <c r="J51" s="132"/>
      <c r="K51" s="132">
        <v>12311</v>
      </c>
      <c r="L51" s="83"/>
      <c r="M51" s="57"/>
      <c r="N51" s="58"/>
    </row>
    <row r="52" spans="1:14" s="56" customFormat="1" ht="14.25" customHeight="1" x14ac:dyDescent="0.3">
      <c r="A52" s="93"/>
      <c r="B52" s="94"/>
      <c r="C52" s="95"/>
      <c r="D52" s="95"/>
      <c r="E52" s="96"/>
      <c r="F52" s="97"/>
      <c r="G52" s="95"/>
      <c r="H52" s="95"/>
      <c r="I52" s="95"/>
      <c r="J52" s="95"/>
      <c r="K52" s="95"/>
      <c r="L52" s="83"/>
      <c r="M52" s="57"/>
      <c r="N52" s="58"/>
    </row>
    <row r="53" spans="1:14" s="56" customFormat="1" ht="14.25" customHeight="1" x14ac:dyDescent="0.3">
      <c r="A53" s="93"/>
      <c r="B53" s="94"/>
      <c r="C53" s="95"/>
      <c r="D53" s="95"/>
      <c r="E53" s="96"/>
      <c r="F53" s="97"/>
      <c r="G53" s="95"/>
      <c r="H53" s="95"/>
      <c r="I53" s="95"/>
      <c r="J53" s="95"/>
      <c r="K53" s="95"/>
      <c r="L53" s="83"/>
      <c r="M53" s="57"/>
      <c r="N53" s="58"/>
    </row>
    <row r="54" spans="1:14" s="56" customFormat="1" ht="14.25" customHeight="1" x14ac:dyDescent="0.3">
      <c r="A54" s="93"/>
      <c r="B54" s="94"/>
      <c r="C54" s="95"/>
      <c r="D54" s="95"/>
      <c r="E54" s="96"/>
      <c r="F54" s="97"/>
      <c r="G54" s="95"/>
      <c r="H54" s="95"/>
      <c r="I54" s="95"/>
      <c r="J54" s="95"/>
      <c r="K54" s="95"/>
      <c r="L54" s="83"/>
      <c r="M54" s="57"/>
      <c r="N54" s="58"/>
    </row>
    <row r="55" spans="1:14" s="56" customFormat="1" ht="14.25" customHeight="1" x14ac:dyDescent="0.3">
      <c r="A55" s="93"/>
      <c r="B55" s="94"/>
      <c r="C55" s="95"/>
      <c r="D55" s="95"/>
      <c r="E55" s="96"/>
      <c r="F55" s="97"/>
      <c r="G55" s="95"/>
      <c r="H55" s="95"/>
      <c r="I55" s="95"/>
      <c r="J55" s="95"/>
      <c r="K55" s="95"/>
      <c r="L55" s="83"/>
      <c r="M55" s="57"/>
      <c r="N55" s="58"/>
    </row>
    <row r="56" spans="1:14" s="56" customFormat="1" ht="14.25" customHeight="1" x14ac:dyDescent="0.3">
      <c r="A56" s="93"/>
      <c r="B56" s="94"/>
      <c r="C56" s="95"/>
      <c r="D56" s="95"/>
      <c r="E56" s="96"/>
      <c r="F56" s="97"/>
      <c r="G56" s="95"/>
      <c r="H56" s="95"/>
      <c r="I56" s="95"/>
      <c r="J56" s="95"/>
      <c r="K56" s="95"/>
      <c r="L56" s="83"/>
      <c r="M56" s="57"/>
      <c r="N56" s="58"/>
    </row>
    <row r="57" spans="1:14" s="56" customFormat="1" ht="14.25" customHeight="1" x14ac:dyDescent="0.3">
      <c r="A57" s="93"/>
      <c r="B57" s="94"/>
      <c r="C57" s="95"/>
      <c r="D57" s="95"/>
      <c r="E57" s="96"/>
      <c r="F57" s="97"/>
      <c r="G57" s="95"/>
      <c r="H57" s="95"/>
      <c r="I57" s="95"/>
      <c r="J57" s="95"/>
      <c r="K57" s="95"/>
      <c r="L57" s="83"/>
      <c r="M57" s="57"/>
      <c r="N57" s="58"/>
    </row>
    <row r="58" spans="1:14" s="56" customFormat="1" ht="14.25" customHeight="1" x14ac:dyDescent="0.3">
      <c r="A58" s="93"/>
      <c r="B58" s="94"/>
      <c r="C58" s="95"/>
      <c r="D58" s="95"/>
      <c r="E58" s="96"/>
      <c r="F58" s="97"/>
      <c r="G58" s="95"/>
      <c r="H58" s="95"/>
      <c r="I58" s="95"/>
      <c r="J58" s="95"/>
      <c r="K58" s="95"/>
      <c r="L58" s="83"/>
      <c r="M58" s="57"/>
      <c r="N58" s="58"/>
    </row>
    <row r="59" spans="1:14" s="56" customFormat="1" ht="14.25" customHeight="1" x14ac:dyDescent="0.3">
      <c r="A59" s="93"/>
      <c r="B59" s="94"/>
      <c r="C59" s="95"/>
      <c r="D59" s="95"/>
      <c r="E59" s="96"/>
      <c r="F59" s="97"/>
      <c r="G59" s="95"/>
      <c r="H59" s="95"/>
      <c r="I59" s="95"/>
      <c r="J59" s="95"/>
      <c r="K59" s="95"/>
      <c r="L59" s="83"/>
      <c r="M59" s="57"/>
      <c r="N59" s="58"/>
    </row>
    <row r="60" spans="1:14" s="56" customFormat="1" ht="14.25" customHeight="1" x14ac:dyDescent="0.3">
      <c r="A60" s="93"/>
      <c r="B60" s="94"/>
      <c r="C60" s="95"/>
      <c r="D60" s="95"/>
      <c r="E60" s="96"/>
      <c r="F60" s="97"/>
      <c r="G60" s="95"/>
      <c r="H60" s="95"/>
      <c r="I60" s="95"/>
      <c r="J60" s="95"/>
      <c r="K60" s="95"/>
      <c r="L60" s="83"/>
      <c r="M60" s="57"/>
      <c r="N60" s="58"/>
    </row>
    <row r="61" spans="1:14" s="56" customFormat="1" ht="14.25" customHeight="1" x14ac:dyDescent="0.3">
      <c r="A61" s="93"/>
      <c r="B61" s="94"/>
      <c r="C61" s="95"/>
      <c r="D61" s="95"/>
      <c r="E61" s="96"/>
      <c r="F61" s="97"/>
      <c r="G61" s="95"/>
      <c r="H61" s="95"/>
      <c r="I61" s="95"/>
      <c r="J61" s="95"/>
      <c r="K61" s="95"/>
      <c r="L61" s="83"/>
      <c r="M61" s="57"/>
      <c r="N61" s="58"/>
    </row>
    <row r="62" spans="1:14" s="56" customFormat="1" ht="14.25" customHeight="1" x14ac:dyDescent="0.3">
      <c r="A62" s="93"/>
      <c r="B62" s="94"/>
      <c r="C62" s="95"/>
      <c r="D62" s="95"/>
      <c r="E62" s="96"/>
      <c r="F62" s="97"/>
      <c r="G62" s="95"/>
      <c r="H62" s="95"/>
      <c r="I62" s="95"/>
      <c r="J62" s="95"/>
      <c r="K62" s="95"/>
      <c r="L62" s="83"/>
      <c r="M62" s="57"/>
      <c r="N62" s="58"/>
    </row>
    <row r="63" spans="1:14" s="56" customFormat="1" ht="14.25" customHeight="1" x14ac:dyDescent="0.3">
      <c r="A63" s="93"/>
      <c r="B63" s="94"/>
      <c r="C63" s="95"/>
      <c r="D63" s="95"/>
      <c r="E63" s="96"/>
      <c r="F63" s="97"/>
      <c r="G63" s="95"/>
      <c r="H63" s="95"/>
      <c r="I63" s="95"/>
      <c r="J63" s="95"/>
      <c r="K63" s="95"/>
      <c r="L63" s="83"/>
      <c r="M63" s="57"/>
      <c r="N63" s="58"/>
    </row>
    <row r="64" spans="1:14" s="56" customFormat="1" ht="14.25" customHeight="1" x14ac:dyDescent="0.3">
      <c r="A64" s="93"/>
      <c r="B64" s="94"/>
      <c r="C64" s="95"/>
      <c r="D64" s="95"/>
      <c r="E64" s="96"/>
      <c r="F64" s="97"/>
      <c r="G64" s="95"/>
      <c r="H64" s="95"/>
      <c r="I64" s="95"/>
      <c r="J64" s="95"/>
      <c r="K64" s="95"/>
      <c r="L64" s="83"/>
      <c r="M64" s="57"/>
      <c r="N64" s="58"/>
    </row>
    <row r="65" spans="1:14" s="56" customFormat="1" ht="14.25" customHeight="1" x14ac:dyDescent="0.3">
      <c r="A65" s="93"/>
      <c r="B65" s="94"/>
      <c r="C65" s="95"/>
      <c r="D65" s="95"/>
      <c r="E65" s="96"/>
      <c r="F65" s="97"/>
      <c r="G65" s="95"/>
      <c r="H65" s="95"/>
      <c r="I65" s="95"/>
      <c r="J65" s="95"/>
      <c r="K65" s="95"/>
      <c r="L65" s="83"/>
      <c r="M65" s="57"/>
      <c r="N65" s="58"/>
    </row>
    <row r="66" spans="1:14" s="56" customFormat="1" ht="14.25" customHeight="1" x14ac:dyDescent="0.3">
      <c r="A66" s="93"/>
      <c r="B66" s="94"/>
      <c r="C66" s="95"/>
      <c r="D66" s="95"/>
      <c r="E66" s="96"/>
      <c r="F66" s="97"/>
      <c r="G66" s="95"/>
      <c r="H66" s="95"/>
      <c r="I66" s="95"/>
      <c r="J66" s="95"/>
      <c r="K66" s="95"/>
      <c r="L66" s="83"/>
      <c r="M66" s="57"/>
      <c r="N66" s="58"/>
    </row>
    <row r="67" spans="1:14" s="56" customFormat="1" ht="14.25" customHeight="1" x14ac:dyDescent="0.3">
      <c r="A67" s="93"/>
      <c r="B67" s="94"/>
      <c r="C67" s="95"/>
      <c r="D67" s="95"/>
      <c r="E67" s="96"/>
      <c r="F67" s="97"/>
      <c r="G67" s="95"/>
      <c r="H67" s="95"/>
      <c r="I67" s="95"/>
      <c r="J67" s="95"/>
      <c r="K67" s="95"/>
      <c r="L67" s="83"/>
      <c r="M67" s="57"/>
      <c r="N67" s="58"/>
    </row>
    <row r="68" spans="1:14" s="56" customFormat="1" ht="14.25" customHeight="1" x14ac:dyDescent="0.3">
      <c r="A68" s="93"/>
      <c r="B68" s="94"/>
      <c r="C68" s="95"/>
      <c r="D68" s="95"/>
      <c r="E68" s="96"/>
      <c r="F68" s="97"/>
      <c r="G68" s="95"/>
      <c r="H68" s="95"/>
      <c r="I68" s="95"/>
      <c r="J68" s="95"/>
      <c r="K68" s="95"/>
      <c r="L68" s="83"/>
      <c r="M68" s="57"/>
      <c r="N68" s="58"/>
    </row>
    <row r="69" spans="1:14" s="56" customFormat="1" ht="14.25" customHeight="1" x14ac:dyDescent="0.3">
      <c r="A69" s="93"/>
      <c r="B69" s="94"/>
      <c r="C69" s="95"/>
      <c r="D69" s="95"/>
      <c r="E69" s="96"/>
      <c r="F69" s="97"/>
      <c r="G69" s="95"/>
      <c r="H69" s="95"/>
      <c r="I69" s="95"/>
      <c r="J69" s="95"/>
      <c r="K69" s="95"/>
      <c r="L69" s="83"/>
      <c r="M69" s="57"/>
      <c r="N69" s="58"/>
    </row>
    <row r="70" spans="1:14" s="56" customFormat="1" ht="14.25" customHeight="1" x14ac:dyDescent="0.3">
      <c r="A70" s="93"/>
      <c r="B70" s="94"/>
      <c r="C70" s="95"/>
      <c r="D70" s="95"/>
      <c r="E70" s="96"/>
      <c r="F70" s="97"/>
      <c r="G70" s="95"/>
      <c r="H70" s="95"/>
      <c r="I70" s="95"/>
      <c r="J70" s="95"/>
      <c r="K70" s="95"/>
      <c r="L70" s="83"/>
      <c r="M70" s="57"/>
      <c r="N70" s="58"/>
    </row>
    <row r="71" spans="1:14" s="56" customFormat="1" ht="14.25" customHeight="1" x14ac:dyDescent="0.3">
      <c r="A71" s="93"/>
      <c r="B71" s="94"/>
      <c r="C71" s="95"/>
      <c r="D71" s="95"/>
      <c r="E71" s="96"/>
      <c r="F71" s="97"/>
      <c r="G71" s="95"/>
      <c r="H71" s="95"/>
      <c r="I71" s="95"/>
      <c r="J71" s="95"/>
      <c r="K71" s="95"/>
      <c r="L71" s="83"/>
      <c r="M71" s="57"/>
      <c r="N71" s="58"/>
    </row>
    <row r="72" spans="1:14" s="56" customFormat="1" ht="14.25" customHeight="1" x14ac:dyDescent="0.3">
      <c r="A72" s="93"/>
      <c r="B72" s="94"/>
      <c r="C72" s="95"/>
      <c r="D72" s="95"/>
      <c r="E72" s="96"/>
      <c r="F72" s="97"/>
      <c r="G72" s="95"/>
      <c r="H72" s="95"/>
      <c r="I72" s="95"/>
      <c r="J72" s="95"/>
      <c r="K72" s="95"/>
      <c r="L72" s="83"/>
      <c r="M72" s="57"/>
      <c r="N72" s="58"/>
    </row>
    <row r="73" spans="1:14" s="56" customFormat="1" ht="14.25" customHeight="1" x14ac:dyDescent="0.3">
      <c r="A73" s="93"/>
      <c r="B73" s="94"/>
      <c r="C73" s="95"/>
      <c r="D73" s="95"/>
      <c r="E73" s="96"/>
      <c r="F73" s="97"/>
      <c r="G73" s="95"/>
      <c r="H73" s="95"/>
      <c r="I73" s="95"/>
      <c r="J73" s="95"/>
      <c r="K73" s="95"/>
      <c r="L73" s="83"/>
      <c r="M73" s="57"/>
      <c r="N73" s="58"/>
    </row>
    <row r="74" spans="1:14" s="56" customFormat="1" ht="14.25" customHeight="1" x14ac:dyDescent="0.3">
      <c r="A74" s="93"/>
      <c r="B74" s="94"/>
      <c r="C74" s="95"/>
      <c r="D74" s="95"/>
      <c r="E74" s="96"/>
      <c r="F74" s="97"/>
      <c r="G74" s="95"/>
      <c r="H74" s="95"/>
      <c r="I74" s="95"/>
      <c r="J74" s="95"/>
      <c r="K74" s="95"/>
      <c r="L74" s="83"/>
      <c r="M74" s="57"/>
      <c r="N74" s="58"/>
    </row>
    <row r="75" spans="1:14" s="56" customFormat="1" ht="14.25" customHeight="1" x14ac:dyDescent="0.3">
      <c r="A75" s="93"/>
      <c r="B75" s="94"/>
      <c r="C75" s="95"/>
      <c r="D75" s="95"/>
      <c r="E75" s="96"/>
      <c r="F75" s="97"/>
      <c r="G75" s="95"/>
      <c r="H75" s="95"/>
      <c r="I75" s="95"/>
      <c r="J75" s="95"/>
      <c r="K75" s="95"/>
      <c r="L75" s="83"/>
      <c r="M75" s="57"/>
      <c r="N75" s="58"/>
    </row>
    <row r="76" spans="1:14" s="56" customFormat="1" ht="14.25" customHeight="1" x14ac:dyDescent="0.3">
      <c r="A76" s="93"/>
      <c r="B76" s="94"/>
      <c r="C76" s="95"/>
      <c r="D76" s="95"/>
      <c r="E76" s="96"/>
      <c r="F76" s="97"/>
      <c r="G76" s="95"/>
      <c r="H76" s="95"/>
      <c r="I76" s="95"/>
      <c r="J76" s="95"/>
      <c r="K76" s="95"/>
      <c r="L76" s="83"/>
      <c r="M76" s="57"/>
      <c r="N76" s="58"/>
    </row>
    <row r="77" spans="1:14" s="56" customFormat="1" ht="14.25" customHeight="1" x14ac:dyDescent="0.3">
      <c r="A77" s="93"/>
      <c r="B77" s="94"/>
      <c r="C77" s="95"/>
      <c r="D77" s="95"/>
      <c r="E77" s="96"/>
      <c r="F77" s="97"/>
      <c r="G77" s="95"/>
      <c r="H77" s="95"/>
      <c r="I77" s="95"/>
      <c r="J77" s="95"/>
      <c r="K77" s="95"/>
      <c r="L77" s="83"/>
      <c r="M77" s="57"/>
      <c r="N77" s="58"/>
    </row>
    <row r="78" spans="1:14" s="56" customFormat="1" ht="14.25" customHeight="1" x14ac:dyDescent="0.3">
      <c r="A78" s="93"/>
      <c r="B78" s="94"/>
      <c r="C78" s="95"/>
      <c r="D78" s="95"/>
      <c r="E78" s="96"/>
      <c r="F78" s="97"/>
      <c r="G78" s="95"/>
      <c r="H78" s="95"/>
      <c r="I78" s="95"/>
      <c r="J78" s="95"/>
      <c r="K78" s="95"/>
      <c r="L78" s="83"/>
      <c r="M78" s="57"/>
      <c r="N78" s="58"/>
    </row>
    <row r="79" spans="1:14" s="56" customFormat="1" ht="14.25" customHeight="1" x14ac:dyDescent="0.3">
      <c r="A79" s="93"/>
      <c r="B79" s="94"/>
      <c r="C79" s="95"/>
      <c r="D79" s="95"/>
      <c r="E79" s="96"/>
      <c r="F79" s="97"/>
      <c r="G79" s="95"/>
      <c r="H79" s="95"/>
      <c r="I79" s="95"/>
      <c r="J79" s="95"/>
      <c r="K79" s="95"/>
      <c r="L79" s="83"/>
      <c r="M79" s="57"/>
      <c r="N79" s="58"/>
    </row>
    <row r="80" spans="1:14" s="56" customFormat="1" ht="14.25" customHeight="1" x14ac:dyDescent="0.3">
      <c r="A80" s="93"/>
      <c r="B80" s="94"/>
      <c r="C80" s="95"/>
      <c r="D80" s="95"/>
      <c r="E80" s="96"/>
      <c r="F80" s="97"/>
      <c r="G80" s="95"/>
      <c r="H80" s="95"/>
      <c r="I80" s="95"/>
      <c r="J80" s="95"/>
      <c r="K80" s="95"/>
      <c r="L80" s="83"/>
      <c r="M80" s="57"/>
      <c r="N80" s="58"/>
    </row>
    <row r="81" spans="1:14" s="56" customFormat="1" ht="14.25" customHeight="1" x14ac:dyDescent="0.3">
      <c r="A81" s="93"/>
      <c r="B81" s="94"/>
      <c r="C81" s="95"/>
      <c r="D81" s="95"/>
      <c r="E81" s="96"/>
      <c r="F81" s="97"/>
      <c r="G81" s="95"/>
      <c r="H81" s="95"/>
      <c r="I81" s="95"/>
      <c r="J81" s="95"/>
      <c r="K81" s="95"/>
      <c r="L81" s="83"/>
      <c r="M81" s="57"/>
      <c r="N81" s="58"/>
    </row>
    <row r="82" spans="1:14" s="56" customFormat="1" ht="14.25" customHeight="1" x14ac:dyDescent="0.3">
      <c r="A82" s="93"/>
      <c r="B82" s="94"/>
      <c r="C82" s="95"/>
      <c r="D82" s="95"/>
      <c r="E82" s="96"/>
      <c r="F82" s="97"/>
      <c r="G82" s="95"/>
      <c r="H82" s="95"/>
      <c r="I82" s="95"/>
      <c r="J82" s="95"/>
      <c r="K82" s="95"/>
      <c r="L82" s="83"/>
      <c r="M82" s="57"/>
      <c r="N82" s="58"/>
    </row>
    <row r="83" spans="1:14" s="56" customFormat="1" ht="14.25" customHeight="1" x14ac:dyDescent="0.3">
      <c r="A83" s="93"/>
      <c r="B83" s="94"/>
      <c r="C83" s="95"/>
      <c r="D83" s="95"/>
      <c r="E83" s="96"/>
      <c r="F83" s="97"/>
      <c r="G83" s="95"/>
      <c r="H83" s="95"/>
      <c r="I83" s="95"/>
      <c r="J83" s="95"/>
      <c r="K83" s="95"/>
      <c r="L83" s="83"/>
      <c r="M83" s="57"/>
      <c r="N83" s="58"/>
    </row>
    <row r="84" spans="1:14" s="56" customFormat="1" ht="14.25" customHeight="1" x14ac:dyDescent="0.3">
      <c r="A84" s="93"/>
      <c r="B84" s="94"/>
      <c r="C84" s="95"/>
      <c r="D84" s="95"/>
      <c r="E84" s="96"/>
      <c r="F84" s="97"/>
      <c r="G84" s="95"/>
      <c r="H84" s="95"/>
      <c r="I84" s="95"/>
      <c r="J84" s="95"/>
      <c r="K84" s="95"/>
      <c r="L84" s="83"/>
      <c r="M84" s="57"/>
      <c r="N84" s="58"/>
    </row>
    <row r="85" spans="1:14" s="56" customFormat="1" ht="14.25" customHeight="1" x14ac:dyDescent="0.3">
      <c r="A85" s="93"/>
      <c r="B85" s="94"/>
      <c r="C85" s="95"/>
      <c r="D85" s="95"/>
      <c r="E85" s="96"/>
      <c r="F85" s="97"/>
      <c r="G85" s="95"/>
      <c r="H85" s="95"/>
      <c r="I85" s="95"/>
      <c r="J85" s="95"/>
      <c r="K85" s="95"/>
      <c r="L85" s="83"/>
      <c r="M85" s="57"/>
      <c r="N85" s="58"/>
    </row>
    <row r="86" spans="1:14" s="56" customFormat="1" ht="14.25" customHeight="1" x14ac:dyDescent="0.3">
      <c r="A86" s="93"/>
      <c r="B86" s="94"/>
      <c r="C86" s="95"/>
      <c r="D86" s="95"/>
      <c r="E86" s="96"/>
      <c r="F86" s="97"/>
      <c r="G86" s="95"/>
      <c r="H86" s="95"/>
      <c r="I86" s="95"/>
      <c r="J86" s="95"/>
      <c r="K86" s="95"/>
      <c r="L86" s="83"/>
      <c r="M86" s="57"/>
      <c r="N86" s="58"/>
    </row>
    <row r="87" spans="1:14" s="56" customFormat="1" ht="14.25" customHeight="1" x14ac:dyDescent="0.3">
      <c r="A87" s="93"/>
      <c r="B87" s="94"/>
      <c r="C87" s="95"/>
      <c r="D87" s="95"/>
      <c r="E87" s="96"/>
      <c r="F87" s="97"/>
      <c r="G87" s="95"/>
      <c r="H87" s="95"/>
      <c r="I87" s="95"/>
      <c r="J87" s="95"/>
      <c r="K87" s="95"/>
      <c r="L87" s="83"/>
      <c r="M87" s="57"/>
      <c r="N87" s="58"/>
    </row>
    <row r="88" spans="1:14" s="56" customFormat="1" ht="14.25" customHeight="1" x14ac:dyDescent="0.3">
      <c r="A88" s="93"/>
      <c r="B88" s="94"/>
      <c r="C88" s="95"/>
      <c r="D88" s="95"/>
      <c r="E88" s="96"/>
      <c r="F88" s="97"/>
      <c r="G88" s="95"/>
      <c r="H88" s="95"/>
      <c r="I88" s="95"/>
      <c r="J88" s="95"/>
      <c r="K88" s="95"/>
      <c r="L88" s="83"/>
      <c r="M88" s="57"/>
      <c r="N88" s="58"/>
    </row>
    <row r="89" spans="1:14" s="56" customFormat="1" ht="14.25" customHeight="1" x14ac:dyDescent="0.3">
      <c r="A89" s="93"/>
      <c r="B89" s="94"/>
      <c r="C89" s="95"/>
      <c r="D89" s="95"/>
      <c r="E89" s="96"/>
      <c r="F89" s="97"/>
      <c r="G89" s="95"/>
      <c r="H89" s="95"/>
      <c r="I89" s="95"/>
      <c r="J89" s="95"/>
      <c r="K89" s="95"/>
      <c r="L89" s="83"/>
      <c r="M89" s="57"/>
      <c r="N89" s="58"/>
    </row>
    <row r="90" spans="1:14" s="56" customFormat="1" ht="14.25" customHeight="1" x14ac:dyDescent="0.3">
      <c r="A90" s="93"/>
      <c r="B90" s="94"/>
      <c r="C90" s="95"/>
      <c r="D90" s="95"/>
      <c r="E90" s="96"/>
      <c r="F90" s="97"/>
      <c r="G90" s="95"/>
      <c r="H90" s="95"/>
      <c r="I90" s="95"/>
      <c r="J90" s="95"/>
      <c r="K90" s="95"/>
      <c r="L90" s="83"/>
      <c r="M90" s="57"/>
      <c r="N90" s="58"/>
    </row>
    <row r="91" spans="1:14" s="56" customFormat="1" ht="14.25" customHeight="1" x14ac:dyDescent="0.3">
      <c r="A91" s="93"/>
      <c r="B91" s="94"/>
      <c r="C91" s="95"/>
      <c r="D91" s="95"/>
      <c r="E91" s="96"/>
      <c r="F91" s="97"/>
      <c r="G91" s="95"/>
      <c r="H91" s="95"/>
      <c r="I91" s="95"/>
      <c r="J91" s="95"/>
      <c r="K91" s="95"/>
      <c r="L91" s="83"/>
      <c r="M91" s="57"/>
      <c r="N91" s="58"/>
    </row>
    <row r="92" spans="1:14" s="56" customFormat="1" ht="14.25" customHeight="1" x14ac:dyDescent="0.3">
      <c r="A92" s="93"/>
      <c r="B92" s="94"/>
      <c r="C92" s="95"/>
      <c r="D92" s="95"/>
      <c r="E92" s="96"/>
      <c r="F92" s="97"/>
      <c r="G92" s="95"/>
      <c r="H92" s="95"/>
      <c r="I92" s="95"/>
      <c r="J92" s="95"/>
      <c r="K92" s="95"/>
      <c r="L92" s="83"/>
      <c r="M92" s="57"/>
      <c r="N92" s="58"/>
    </row>
    <row r="93" spans="1:14" s="56" customFormat="1" ht="14.25" customHeight="1" x14ac:dyDescent="0.3">
      <c r="A93" s="93"/>
      <c r="B93" s="94"/>
      <c r="C93" s="95"/>
      <c r="D93" s="95"/>
      <c r="E93" s="96"/>
      <c r="F93" s="97"/>
      <c r="G93" s="95"/>
      <c r="H93" s="95"/>
      <c r="I93" s="95"/>
      <c r="J93" s="95"/>
      <c r="K93" s="95"/>
      <c r="L93" s="83"/>
      <c r="M93" s="57"/>
      <c r="N93" s="58"/>
    </row>
    <row r="94" spans="1:14" s="56" customFormat="1" ht="14.25" customHeight="1" x14ac:dyDescent="0.3">
      <c r="A94" s="93"/>
      <c r="B94" s="94"/>
      <c r="C94" s="95"/>
      <c r="D94" s="95"/>
      <c r="E94" s="96"/>
      <c r="F94" s="97"/>
      <c r="G94" s="95"/>
      <c r="H94" s="95"/>
      <c r="I94" s="95"/>
      <c r="J94" s="95"/>
      <c r="K94" s="95"/>
      <c r="L94" s="83"/>
      <c r="M94" s="57"/>
      <c r="N94" s="58"/>
    </row>
    <row r="95" spans="1:14" s="56" customFormat="1" ht="14.25" customHeight="1" x14ac:dyDescent="0.3">
      <c r="A95" s="93"/>
      <c r="B95" s="94"/>
      <c r="C95" s="95"/>
      <c r="D95" s="95"/>
      <c r="E95" s="96"/>
      <c r="F95" s="97"/>
      <c r="G95" s="95"/>
      <c r="H95" s="95"/>
      <c r="I95" s="95"/>
      <c r="J95" s="95"/>
      <c r="K95" s="95"/>
      <c r="L95" s="83"/>
      <c r="M95" s="57"/>
      <c r="N95" s="58"/>
    </row>
    <row r="96" spans="1:14" s="56" customFormat="1" ht="14.25" customHeight="1" x14ac:dyDescent="0.3">
      <c r="A96" s="93"/>
      <c r="B96" s="94"/>
      <c r="C96" s="95"/>
      <c r="D96" s="95"/>
      <c r="E96" s="96"/>
      <c r="F96" s="97"/>
      <c r="G96" s="95"/>
      <c r="H96" s="95"/>
      <c r="I96" s="95"/>
      <c r="J96" s="95"/>
      <c r="K96" s="95"/>
      <c r="L96" s="83"/>
      <c r="M96" s="57"/>
      <c r="N96" s="58"/>
    </row>
    <row r="97" spans="1:14" s="56" customFormat="1" ht="14.25" customHeight="1" x14ac:dyDescent="0.3">
      <c r="A97" s="93"/>
      <c r="B97" s="94"/>
      <c r="C97" s="95"/>
      <c r="D97" s="95"/>
      <c r="E97" s="96"/>
      <c r="F97" s="97"/>
      <c r="G97" s="95"/>
      <c r="H97" s="95"/>
      <c r="I97" s="95"/>
      <c r="J97" s="95"/>
      <c r="K97" s="95"/>
      <c r="L97" s="83"/>
      <c r="M97" s="57"/>
      <c r="N97" s="58"/>
    </row>
    <row r="98" spans="1:14" s="56" customFormat="1" ht="14.25" customHeight="1" x14ac:dyDescent="0.3">
      <c r="A98" s="93"/>
      <c r="B98" s="94"/>
      <c r="C98" s="95"/>
      <c r="D98" s="95"/>
      <c r="E98" s="96"/>
      <c r="F98" s="97"/>
      <c r="G98" s="95"/>
      <c r="H98" s="95"/>
      <c r="I98" s="95"/>
      <c r="J98" s="95"/>
      <c r="K98" s="95"/>
      <c r="L98" s="83"/>
      <c r="M98" s="57"/>
      <c r="N98" s="58"/>
    </row>
    <row r="99" spans="1:14" s="56" customFormat="1" ht="14.25" customHeight="1" x14ac:dyDescent="0.3">
      <c r="A99" s="93"/>
      <c r="B99" s="94"/>
      <c r="C99" s="95"/>
      <c r="D99" s="95"/>
      <c r="E99" s="96"/>
      <c r="F99" s="97"/>
      <c r="G99" s="95"/>
      <c r="H99" s="95"/>
      <c r="I99" s="95"/>
      <c r="J99" s="95"/>
      <c r="K99" s="95"/>
      <c r="L99" s="83"/>
      <c r="M99" s="57"/>
      <c r="N99" s="58"/>
    </row>
    <row r="100" spans="1:14" s="56" customFormat="1" ht="14.25" customHeight="1" x14ac:dyDescent="0.3">
      <c r="A100" s="93"/>
      <c r="B100" s="94"/>
      <c r="C100" s="95"/>
      <c r="D100" s="95"/>
      <c r="E100" s="96"/>
      <c r="F100" s="97"/>
      <c r="G100" s="95"/>
      <c r="H100" s="95"/>
      <c r="I100" s="95"/>
      <c r="J100" s="95"/>
      <c r="K100" s="95"/>
      <c r="L100" s="83"/>
      <c r="M100" s="57"/>
      <c r="N100" s="58"/>
    </row>
    <row r="101" spans="1:14" s="56" customFormat="1" ht="14.25" customHeight="1" x14ac:dyDescent="0.3">
      <c r="A101" s="93"/>
      <c r="B101" s="94"/>
      <c r="C101" s="95"/>
      <c r="D101" s="95"/>
      <c r="E101" s="96"/>
      <c r="F101" s="97"/>
      <c r="G101" s="95"/>
      <c r="H101" s="95"/>
      <c r="I101" s="95"/>
      <c r="J101" s="95"/>
      <c r="K101" s="95"/>
      <c r="L101" s="83"/>
      <c r="M101" s="57"/>
      <c r="N101" s="58"/>
    </row>
    <row r="102" spans="1:14" s="56" customFormat="1" ht="14.25" customHeight="1" x14ac:dyDescent="0.3">
      <c r="A102" s="93"/>
      <c r="B102" s="94"/>
      <c r="C102" s="95"/>
      <c r="D102" s="95"/>
      <c r="E102" s="96"/>
      <c r="F102" s="97"/>
      <c r="G102" s="95"/>
      <c r="H102" s="95"/>
      <c r="I102" s="95"/>
      <c r="J102" s="95"/>
      <c r="K102" s="95"/>
      <c r="L102" s="83"/>
      <c r="M102" s="57"/>
      <c r="N102" s="58"/>
    </row>
    <row r="103" spans="1:14" s="56" customFormat="1" ht="14.25" customHeight="1" x14ac:dyDescent="0.3">
      <c r="A103" s="93"/>
      <c r="B103" s="94"/>
      <c r="C103" s="95"/>
      <c r="D103" s="95"/>
      <c r="E103" s="96"/>
      <c r="F103" s="97"/>
      <c r="G103" s="95"/>
      <c r="H103" s="95"/>
      <c r="I103" s="95"/>
      <c r="J103" s="95"/>
      <c r="K103" s="95"/>
      <c r="L103" s="83"/>
      <c r="M103" s="57"/>
      <c r="N103" s="58"/>
    </row>
    <row r="104" spans="1:14" s="56" customFormat="1" ht="14.25" customHeight="1" x14ac:dyDescent="0.3">
      <c r="A104" s="93"/>
      <c r="B104" s="94"/>
      <c r="C104" s="95"/>
      <c r="D104" s="95"/>
      <c r="E104" s="96"/>
      <c r="F104" s="97"/>
      <c r="G104" s="95"/>
      <c r="H104" s="95"/>
      <c r="I104" s="95"/>
      <c r="J104" s="95"/>
      <c r="K104" s="95"/>
      <c r="L104" s="83"/>
      <c r="M104" s="57"/>
      <c r="N104" s="58"/>
    </row>
    <row r="105" spans="1:14" s="56" customFormat="1" ht="14.25" customHeight="1" x14ac:dyDescent="0.3">
      <c r="A105" s="93"/>
      <c r="B105" s="94"/>
      <c r="C105" s="95"/>
      <c r="D105" s="95"/>
      <c r="E105" s="96"/>
      <c r="F105" s="97"/>
      <c r="G105" s="95"/>
      <c r="H105" s="95"/>
      <c r="I105" s="95"/>
      <c r="J105" s="95"/>
      <c r="K105" s="95"/>
      <c r="L105" s="83"/>
      <c r="M105" s="57"/>
      <c r="N105" s="58"/>
    </row>
    <row r="106" spans="1:14" s="56" customFormat="1" ht="14.25" customHeight="1" x14ac:dyDescent="0.3">
      <c r="A106" s="93"/>
      <c r="B106" s="94"/>
      <c r="C106" s="95"/>
      <c r="D106" s="95"/>
      <c r="E106" s="96"/>
      <c r="F106" s="97"/>
      <c r="G106" s="95"/>
      <c r="H106" s="95"/>
      <c r="I106" s="95"/>
      <c r="J106" s="95"/>
      <c r="K106" s="95"/>
      <c r="L106" s="83"/>
      <c r="M106" s="57"/>
      <c r="N106" s="58"/>
    </row>
    <row r="107" spans="1:14" s="56" customFormat="1" ht="14.25" customHeight="1" x14ac:dyDescent="0.3">
      <c r="A107" s="93"/>
      <c r="B107" s="94"/>
      <c r="C107" s="95"/>
      <c r="D107" s="95"/>
      <c r="E107" s="96"/>
      <c r="F107" s="97"/>
      <c r="G107" s="95"/>
      <c r="H107" s="95"/>
      <c r="I107" s="95"/>
      <c r="J107" s="95"/>
      <c r="K107" s="95"/>
      <c r="L107" s="83"/>
      <c r="M107" s="57"/>
      <c r="N107" s="58"/>
    </row>
    <row r="108" spans="1:14" s="56" customFormat="1" ht="14.25" customHeight="1" x14ac:dyDescent="0.3">
      <c r="A108" s="93"/>
      <c r="B108" s="94"/>
      <c r="C108" s="95"/>
      <c r="D108" s="95"/>
      <c r="E108" s="96"/>
      <c r="F108" s="97"/>
      <c r="G108" s="95"/>
      <c r="H108" s="95"/>
      <c r="I108" s="95"/>
      <c r="J108" s="95"/>
      <c r="K108" s="95"/>
      <c r="L108" s="83"/>
      <c r="M108" s="57"/>
      <c r="N108" s="58"/>
    </row>
    <row r="109" spans="1:14" s="56" customFormat="1" ht="14.25" customHeight="1" x14ac:dyDescent="0.3">
      <c r="A109" s="93"/>
      <c r="B109" s="94"/>
      <c r="C109" s="95"/>
      <c r="D109" s="95"/>
      <c r="E109" s="96"/>
      <c r="F109" s="97"/>
      <c r="G109" s="95"/>
      <c r="H109" s="95"/>
      <c r="I109" s="95"/>
      <c r="J109" s="95"/>
      <c r="K109" s="95"/>
      <c r="L109" s="83"/>
      <c r="M109" s="57"/>
      <c r="N109" s="58"/>
    </row>
    <row r="110" spans="1:14" s="56" customFormat="1" ht="14.25" customHeight="1" x14ac:dyDescent="0.3">
      <c r="A110" s="93"/>
      <c r="B110" s="94"/>
      <c r="C110" s="95"/>
      <c r="D110" s="95"/>
      <c r="E110" s="96"/>
      <c r="F110" s="97"/>
      <c r="G110" s="95"/>
      <c r="H110" s="95"/>
      <c r="I110" s="95"/>
      <c r="J110" s="95"/>
      <c r="K110" s="95"/>
      <c r="L110" s="83"/>
      <c r="M110" s="57"/>
      <c r="N110" s="58"/>
    </row>
    <row r="111" spans="1:14" s="56" customFormat="1" ht="14.25" customHeight="1" x14ac:dyDescent="0.3">
      <c r="A111" s="93"/>
      <c r="B111" s="94"/>
      <c r="C111" s="95"/>
      <c r="D111" s="95"/>
      <c r="E111" s="96"/>
      <c r="F111" s="97"/>
      <c r="G111" s="95"/>
      <c r="H111" s="95"/>
      <c r="I111" s="95"/>
      <c r="J111" s="95"/>
      <c r="K111" s="95"/>
      <c r="L111" s="83"/>
      <c r="M111" s="57"/>
      <c r="N111" s="58"/>
    </row>
    <row r="112" spans="1:14" s="56" customFormat="1" ht="14.25" customHeight="1" x14ac:dyDescent="0.3">
      <c r="A112" s="93"/>
      <c r="B112" s="94"/>
      <c r="C112" s="95"/>
      <c r="D112" s="95"/>
      <c r="E112" s="96"/>
      <c r="F112" s="97"/>
      <c r="G112" s="95"/>
      <c r="H112" s="95"/>
      <c r="I112" s="95"/>
      <c r="J112" s="95"/>
      <c r="K112" s="95"/>
      <c r="L112" s="83"/>
      <c r="M112" s="57"/>
      <c r="N112" s="58"/>
    </row>
    <row r="113" spans="1:14" s="56" customFormat="1" ht="14.25" customHeight="1" x14ac:dyDescent="0.3">
      <c r="A113" s="93"/>
      <c r="B113" s="94"/>
      <c r="C113" s="95"/>
      <c r="D113" s="95"/>
      <c r="E113" s="96"/>
      <c r="F113" s="97"/>
      <c r="G113" s="95"/>
      <c r="H113" s="95"/>
      <c r="I113" s="95"/>
      <c r="J113" s="95"/>
      <c r="K113" s="95"/>
      <c r="L113" s="83"/>
      <c r="M113" s="57"/>
      <c r="N113" s="58"/>
    </row>
    <row r="114" spans="1:14" s="56" customFormat="1" ht="14.25" customHeight="1" x14ac:dyDescent="0.3">
      <c r="A114" s="93"/>
      <c r="B114" s="94"/>
      <c r="C114" s="95"/>
      <c r="D114" s="95"/>
      <c r="E114" s="96"/>
      <c r="F114" s="97"/>
      <c r="G114" s="95"/>
      <c r="H114" s="95"/>
      <c r="I114" s="95"/>
      <c r="J114" s="95"/>
      <c r="K114" s="95"/>
      <c r="L114" s="83"/>
      <c r="M114" s="57"/>
      <c r="N114" s="58"/>
    </row>
    <row r="115" spans="1:14" s="56" customFormat="1" ht="14.25" customHeight="1" x14ac:dyDescent="0.3">
      <c r="A115" s="93"/>
      <c r="B115" s="94"/>
      <c r="C115" s="95"/>
      <c r="D115" s="95"/>
      <c r="E115" s="96"/>
      <c r="F115" s="97"/>
      <c r="G115" s="95"/>
      <c r="H115" s="95"/>
      <c r="I115" s="95"/>
      <c r="J115" s="95"/>
      <c r="K115" s="95"/>
      <c r="L115" s="83"/>
      <c r="M115" s="57"/>
      <c r="N115" s="58"/>
    </row>
    <row r="116" spans="1:14" s="56" customFormat="1" ht="14.25" customHeight="1" x14ac:dyDescent="0.3">
      <c r="A116" s="93"/>
      <c r="B116" s="94"/>
      <c r="C116" s="95"/>
      <c r="D116" s="95"/>
      <c r="E116" s="96"/>
      <c r="F116" s="97"/>
      <c r="G116" s="95"/>
      <c r="H116" s="95"/>
      <c r="I116" s="95"/>
      <c r="J116" s="95"/>
      <c r="K116" s="95"/>
      <c r="L116" s="83"/>
      <c r="M116" s="57"/>
      <c r="N116" s="58"/>
    </row>
    <row r="117" spans="1:14" s="56" customFormat="1" ht="14.25" customHeight="1" x14ac:dyDescent="0.3">
      <c r="A117" s="93"/>
      <c r="B117" s="94"/>
      <c r="C117" s="95"/>
      <c r="D117" s="95"/>
      <c r="E117" s="96"/>
      <c r="F117" s="97"/>
      <c r="G117" s="95"/>
      <c r="H117" s="95"/>
      <c r="I117" s="95"/>
      <c r="J117" s="95"/>
      <c r="K117" s="95"/>
      <c r="L117" s="83"/>
      <c r="M117" s="57"/>
      <c r="N117" s="58"/>
    </row>
    <row r="118" spans="1:14" s="56" customFormat="1" ht="14.25" customHeight="1" x14ac:dyDescent="0.3">
      <c r="A118" s="93"/>
      <c r="B118" s="94"/>
      <c r="C118" s="95"/>
      <c r="D118" s="95"/>
      <c r="E118" s="96"/>
      <c r="F118" s="97"/>
      <c r="G118" s="95"/>
      <c r="H118" s="95"/>
      <c r="I118" s="95"/>
      <c r="J118" s="95"/>
      <c r="K118" s="95"/>
      <c r="L118" s="83"/>
      <c r="M118" s="57"/>
      <c r="N118" s="58"/>
    </row>
    <row r="119" spans="1:14" s="56" customFormat="1" ht="14.25" customHeight="1" x14ac:dyDescent="0.3">
      <c r="A119" s="93"/>
      <c r="B119" s="94"/>
      <c r="C119" s="95"/>
      <c r="D119" s="95"/>
      <c r="E119" s="96"/>
      <c r="F119" s="97"/>
      <c r="G119" s="95"/>
      <c r="H119" s="95"/>
      <c r="I119" s="95"/>
      <c r="J119" s="95"/>
      <c r="K119" s="95"/>
      <c r="L119" s="83"/>
      <c r="M119" s="57"/>
      <c r="N119" s="58"/>
    </row>
    <row r="120" spans="1:14" s="56" customFormat="1" ht="14.25" customHeight="1" x14ac:dyDescent="0.3">
      <c r="A120" s="93"/>
      <c r="B120" s="94"/>
      <c r="C120" s="95"/>
      <c r="D120" s="95"/>
      <c r="E120" s="96"/>
      <c r="F120" s="97"/>
      <c r="G120" s="95"/>
      <c r="H120" s="95"/>
      <c r="I120" s="95"/>
      <c r="J120" s="95"/>
      <c r="K120" s="95"/>
      <c r="L120" s="83"/>
      <c r="M120" s="57"/>
      <c r="N120" s="58"/>
    </row>
    <row r="121" spans="1:14" s="56" customFormat="1" ht="14.25" customHeight="1" x14ac:dyDescent="0.3">
      <c r="A121" s="93"/>
      <c r="B121" s="94"/>
      <c r="C121" s="95"/>
      <c r="D121" s="95"/>
      <c r="E121" s="96"/>
      <c r="F121" s="97"/>
      <c r="G121" s="95"/>
      <c r="H121" s="95"/>
      <c r="I121" s="95"/>
      <c r="J121" s="95"/>
      <c r="K121" s="95"/>
      <c r="L121" s="83"/>
      <c r="M121" s="57"/>
      <c r="N121" s="58"/>
    </row>
    <row r="122" spans="1:14" s="56" customFormat="1" ht="14.25" customHeight="1" x14ac:dyDescent="0.3">
      <c r="A122" s="93"/>
      <c r="B122" s="94"/>
      <c r="C122" s="95"/>
      <c r="D122" s="95"/>
      <c r="E122" s="96"/>
      <c r="F122" s="97"/>
      <c r="G122" s="95"/>
      <c r="H122" s="95"/>
      <c r="I122" s="95"/>
      <c r="J122" s="95"/>
      <c r="K122" s="95"/>
      <c r="L122" s="83"/>
      <c r="M122" s="57"/>
      <c r="N122" s="58"/>
    </row>
    <row r="123" spans="1:14" s="56" customFormat="1" ht="14.25" customHeight="1" x14ac:dyDescent="0.3">
      <c r="A123" s="93"/>
      <c r="B123" s="94"/>
      <c r="C123" s="95"/>
      <c r="D123" s="95"/>
      <c r="E123" s="96"/>
      <c r="F123" s="97"/>
      <c r="G123" s="95"/>
      <c r="H123" s="95"/>
      <c r="I123" s="95"/>
      <c r="J123" s="95"/>
      <c r="K123" s="95"/>
      <c r="L123" s="83"/>
      <c r="M123" s="57"/>
      <c r="N123" s="58"/>
    </row>
    <row r="124" spans="1:14" s="56" customFormat="1" ht="14.25" customHeight="1" x14ac:dyDescent="0.3">
      <c r="A124" s="93"/>
      <c r="B124" s="94"/>
      <c r="C124" s="95"/>
      <c r="D124" s="95"/>
      <c r="E124" s="96"/>
      <c r="F124" s="97"/>
      <c r="G124" s="95"/>
      <c r="H124" s="95"/>
      <c r="I124" s="95"/>
      <c r="J124" s="95"/>
      <c r="K124" s="95"/>
      <c r="L124" s="83"/>
      <c r="M124" s="57"/>
      <c r="N124" s="58"/>
    </row>
    <row r="125" spans="1:14" s="56" customFormat="1" ht="14.25" customHeight="1" x14ac:dyDescent="0.3">
      <c r="A125" s="93"/>
      <c r="B125" s="94"/>
      <c r="C125" s="95"/>
      <c r="D125" s="95"/>
      <c r="E125" s="96"/>
      <c r="F125" s="97"/>
      <c r="G125" s="95"/>
      <c r="H125" s="95"/>
      <c r="I125" s="95"/>
      <c r="J125" s="95"/>
      <c r="K125" s="95"/>
      <c r="L125" s="83"/>
      <c r="M125" s="57"/>
      <c r="N125" s="58"/>
    </row>
    <row r="126" spans="1:14" s="56" customFormat="1" ht="14.25" customHeight="1" x14ac:dyDescent="0.3">
      <c r="A126" s="93"/>
      <c r="B126" s="94"/>
      <c r="C126" s="95"/>
      <c r="D126" s="95"/>
      <c r="E126" s="96"/>
      <c r="F126" s="97"/>
      <c r="G126" s="95"/>
      <c r="H126" s="95"/>
      <c r="I126" s="95"/>
      <c r="J126" s="95"/>
      <c r="K126" s="95"/>
      <c r="L126" s="83"/>
      <c r="M126" s="57"/>
      <c r="N126" s="58"/>
    </row>
    <row r="127" spans="1:14" s="56" customFormat="1" ht="14.25" customHeight="1" x14ac:dyDescent="0.3">
      <c r="A127" s="93"/>
      <c r="B127" s="94"/>
      <c r="C127" s="95"/>
      <c r="D127" s="95"/>
      <c r="E127" s="96"/>
      <c r="F127" s="97"/>
      <c r="G127" s="95"/>
      <c r="H127" s="95"/>
      <c r="I127" s="95"/>
      <c r="J127" s="95"/>
      <c r="K127" s="95"/>
      <c r="L127" s="83"/>
      <c r="M127" s="57"/>
      <c r="N127" s="58"/>
    </row>
    <row r="128" spans="1:14" s="56" customFormat="1" ht="14.25" customHeight="1" x14ac:dyDescent="0.3">
      <c r="A128" s="93"/>
      <c r="B128" s="94"/>
      <c r="C128" s="95"/>
      <c r="D128" s="95"/>
      <c r="E128" s="96"/>
      <c r="F128" s="97"/>
      <c r="G128" s="95"/>
      <c r="H128" s="95"/>
      <c r="I128" s="95"/>
      <c r="J128" s="95"/>
      <c r="K128" s="95"/>
      <c r="L128" s="83"/>
      <c r="M128" s="57"/>
      <c r="N128" s="58"/>
    </row>
    <row r="129" spans="1:14" s="56" customFormat="1" ht="14.25" customHeight="1" x14ac:dyDescent="0.3">
      <c r="A129" s="93"/>
      <c r="B129" s="94"/>
      <c r="C129" s="95"/>
      <c r="D129" s="95"/>
      <c r="E129" s="96"/>
      <c r="F129" s="97"/>
      <c r="G129" s="95"/>
      <c r="H129" s="95"/>
      <c r="I129" s="95"/>
      <c r="J129" s="95"/>
      <c r="K129" s="95"/>
      <c r="L129" s="83"/>
      <c r="M129" s="57"/>
      <c r="N129" s="58"/>
    </row>
    <row r="130" spans="1:14" s="56" customFormat="1" ht="14.25" customHeight="1" x14ac:dyDescent="0.3">
      <c r="A130" s="93"/>
      <c r="B130" s="94"/>
      <c r="C130" s="95"/>
      <c r="D130" s="95"/>
      <c r="E130" s="96"/>
      <c r="F130" s="97"/>
      <c r="G130" s="95"/>
      <c r="H130" s="95"/>
      <c r="I130" s="95"/>
      <c r="J130" s="95"/>
      <c r="K130" s="95"/>
      <c r="L130" s="83"/>
      <c r="M130" s="57"/>
      <c r="N130" s="58"/>
    </row>
    <row r="131" spans="1:14" s="56" customFormat="1" ht="14.25" customHeight="1" x14ac:dyDescent="0.3">
      <c r="A131" s="93"/>
      <c r="B131" s="94"/>
      <c r="C131" s="95"/>
      <c r="D131" s="95"/>
      <c r="E131" s="96"/>
      <c r="F131" s="97"/>
      <c r="G131" s="95"/>
      <c r="H131" s="95"/>
      <c r="I131" s="95"/>
      <c r="J131" s="95"/>
      <c r="K131" s="95"/>
      <c r="L131" s="83"/>
      <c r="M131" s="57"/>
      <c r="N131" s="58"/>
    </row>
    <row r="132" spans="1:14" s="56" customFormat="1" ht="14.25" customHeight="1" x14ac:dyDescent="0.3">
      <c r="A132" s="93"/>
      <c r="B132" s="94"/>
      <c r="C132" s="95"/>
      <c r="D132" s="95"/>
      <c r="E132" s="96"/>
      <c r="F132" s="97"/>
      <c r="G132" s="95"/>
      <c r="H132" s="95"/>
      <c r="I132" s="95"/>
      <c r="J132" s="95"/>
      <c r="K132" s="95"/>
      <c r="L132" s="83"/>
      <c r="M132" s="57"/>
      <c r="N132" s="58"/>
    </row>
    <row r="133" spans="1:14" s="56" customFormat="1" ht="14.25" customHeight="1" x14ac:dyDescent="0.3">
      <c r="A133" s="93"/>
      <c r="B133" s="94"/>
      <c r="C133" s="95"/>
      <c r="D133" s="95"/>
      <c r="E133" s="96"/>
      <c r="F133" s="97"/>
      <c r="G133" s="95"/>
      <c r="H133" s="95"/>
      <c r="I133" s="95"/>
      <c r="J133" s="95"/>
      <c r="K133" s="95"/>
      <c r="L133" s="83"/>
      <c r="M133" s="57"/>
      <c r="N133" s="58"/>
    </row>
    <row r="134" spans="1:14" s="56" customFormat="1" ht="14.25" customHeight="1" x14ac:dyDescent="0.3">
      <c r="A134" s="93"/>
      <c r="B134" s="94"/>
      <c r="C134" s="95"/>
      <c r="D134" s="95"/>
      <c r="E134" s="96"/>
      <c r="F134" s="97"/>
      <c r="G134" s="95"/>
      <c r="H134" s="95"/>
      <c r="I134" s="95"/>
      <c r="J134" s="95"/>
      <c r="K134" s="95"/>
      <c r="L134" s="83"/>
      <c r="M134" s="57"/>
      <c r="N134" s="58"/>
    </row>
    <row r="135" spans="1:14" s="56" customFormat="1" ht="14.25" customHeight="1" x14ac:dyDescent="0.3">
      <c r="A135" s="93"/>
      <c r="B135" s="94"/>
      <c r="C135" s="95"/>
      <c r="D135" s="95"/>
      <c r="E135" s="96"/>
      <c r="F135" s="97"/>
      <c r="G135" s="95"/>
      <c r="H135" s="95"/>
      <c r="I135" s="95"/>
      <c r="J135" s="95"/>
      <c r="K135" s="95"/>
      <c r="L135" s="83"/>
      <c r="M135" s="57"/>
      <c r="N135" s="58"/>
    </row>
    <row r="136" spans="1:14" s="56" customFormat="1" ht="14.25" customHeight="1" x14ac:dyDescent="0.3">
      <c r="A136" s="93"/>
      <c r="B136" s="94"/>
      <c r="C136" s="95"/>
      <c r="D136" s="95"/>
      <c r="E136" s="96"/>
      <c r="F136" s="97"/>
      <c r="G136" s="95"/>
      <c r="H136" s="95"/>
      <c r="I136" s="95"/>
      <c r="J136" s="95"/>
      <c r="K136" s="95"/>
      <c r="L136" s="83"/>
      <c r="M136" s="57"/>
      <c r="N136" s="58"/>
    </row>
    <row r="137" spans="1:14" s="56" customFormat="1" ht="14.25" customHeight="1" x14ac:dyDescent="0.3">
      <c r="A137" s="93"/>
      <c r="B137" s="94"/>
      <c r="C137" s="95"/>
      <c r="D137" s="95"/>
      <c r="E137" s="96"/>
      <c r="F137" s="97"/>
      <c r="G137" s="95"/>
      <c r="H137" s="95"/>
      <c r="I137" s="95"/>
      <c r="J137" s="95"/>
      <c r="K137" s="95"/>
      <c r="L137" s="83"/>
      <c r="M137" s="57"/>
      <c r="N137" s="58"/>
    </row>
    <row r="138" spans="1:14" s="56" customFormat="1" ht="14.25" customHeight="1" x14ac:dyDescent="0.3">
      <c r="A138" s="93"/>
      <c r="B138" s="94"/>
      <c r="C138" s="95"/>
      <c r="D138" s="95"/>
      <c r="E138" s="96"/>
      <c r="F138" s="97"/>
      <c r="G138" s="95"/>
      <c r="H138" s="95"/>
      <c r="I138" s="95"/>
      <c r="J138" s="95"/>
      <c r="K138" s="95"/>
      <c r="L138" s="83"/>
      <c r="M138" s="57"/>
      <c r="N138" s="58"/>
    </row>
    <row r="139" spans="1:14" s="56" customFormat="1" ht="14.25" customHeight="1" x14ac:dyDescent="0.3">
      <c r="A139" s="93"/>
      <c r="B139" s="94"/>
      <c r="C139" s="95"/>
      <c r="D139" s="95"/>
      <c r="E139" s="96"/>
      <c r="F139" s="97"/>
      <c r="G139" s="95"/>
      <c r="H139" s="95"/>
      <c r="I139" s="95"/>
      <c r="J139" s="95"/>
      <c r="K139" s="95"/>
      <c r="L139" s="83"/>
      <c r="M139" s="57"/>
      <c r="N139" s="58"/>
    </row>
    <row r="140" spans="1:14" s="56" customFormat="1" ht="14.25" customHeight="1" x14ac:dyDescent="0.3">
      <c r="A140" s="93"/>
      <c r="B140" s="94"/>
      <c r="C140" s="95"/>
      <c r="D140" s="95"/>
      <c r="E140" s="96"/>
      <c r="F140" s="97"/>
      <c r="G140" s="95"/>
      <c r="H140" s="95"/>
      <c r="I140" s="95"/>
      <c r="J140" s="95"/>
      <c r="K140" s="95"/>
      <c r="L140" s="83"/>
      <c r="M140" s="57"/>
      <c r="N140" s="58"/>
    </row>
    <row r="141" spans="1:14" s="56" customFormat="1" ht="14.25" customHeight="1" x14ac:dyDescent="0.3">
      <c r="A141" s="93"/>
      <c r="B141" s="94"/>
      <c r="C141" s="95"/>
      <c r="D141" s="95"/>
      <c r="E141" s="96"/>
      <c r="F141" s="97"/>
      <c r="G141" s="95"/>
      <c r="H141" s="95"/>
      <c r="I141" s="95"/>
      <c r="J141" s="95"/>
      <c r="K141" s="95"/>
      <c r="L141" s="83"/>
      <c r="M141" s="57"/>
      <c r="N141" s="58"/>
    </row>
    <row r="142" spans="1:14" s="56" customFormat="1" ht="14.25" customHeight="1" x14ac:dyDescent="0.3">
      <c r="A142" s="93"/>
      <c r="B142" s="94"/>
      <c r="C142" s="95"/>
      <c r="D142" s="95"/>
      <c r="E142" s="96"/>
      <c r="F142" s="97"/>
      <c r="G142" s="95"/>
      <c r="H142" s="95"/>
      <c r="I142" s="95"/>
      <c r="J142" s="95"/>
      <c r="K142" s="95"/>
      <c r="L142" s="83"/>
      <c r="M142" s="57"/>
      <c r="N142" s="58"/>
    </row>
    <row r="143" spans="1:14" s="56" customFormat="1" ht="14.25" customHeight="1" x14ac:dyDescent="0.3">
      <c r="A143" s="93"/>
      <c r="B143" s="94"/>
      <c r="C143" s="95"/>
      <c r="D143" s="95"/>
      <c r="E143" s="96"/>
      <c r="F143" s="97"/>
      <c r="G143" s="95"/>
      <c r="H143" s="95"/>
      <c r="I143" s="95"/>
      <c r="J143" s="95"/>
      <c r="K143" s="95"/>
      <c r="L143" s="83"/>
      <c r="M143" s="57"/>
      <c r="N143" s="58"/>
    </row>
    <row r="144" spans="1:14" s="56" customFormat="1" ht="14.25" customHeight="1" x14ac:dyDescent="0.3">
      <c r="A144" s="93"/>
      <c r="B144" s="94"/>
      <c r="C144" s="95"/>
      <c r="D144" s="95"/>
      <c r="E144" s="96"/>
      <c r="F144" s="97"/>
      <c r="G144" s="95"/>
      <c r="H144" s="95"/>
      <c r="I144" s="95"/>
      <c r="J144" s="95"/>
      <c r="K144" s="95"/>
      <c r="L144" s="83"/>
      <c r="M144" s="57"/>
      <c r="N144" s="58"/>
    </row>
    <row r="145" spans="1:14" s="56" customFormat="1" ht="14.25" customHeight="1" x14ac:dyDescent="0.3">
      <c r="A145" s="93"/>
      <c r="B145" s="94"/>
      <c r="C145" s="95"/>
      <c r="D145" s="95"/>
      <c r="E145" s="96"/>
      <c r="F145" s="97"/>
      <c r="G145" s="95"/>
      <c r="H145" s="95"/>
      <c r="I145" s="95"/>
      <c r="J145" s="95"/>
      <c r="K145" s="95"/>
      <c r="L145" s="83"/>
      <c r="M145" s="57"/>
      <c r="N145" s="58"/>
    </row>
    <row r="146" spans="1:14" s="56" customFormat="1" ht="14.25" customHeight="1" x14ac:dyDescent="0.3">
      <c r="A146" s="93"/>
      <c r="B146" s="94"/>
      <c r="C146" s="95"/>
      <c r="D146" s="95"/>
      <c r="E146" s="96"/>
      <c r="F146" s="97"/>
      <c r="G146" s="95"/>
      <c r="H146" s="95"/>
      <c r="I146" s="95"/>
      <c r="J146" s="95"/>
      <c r="K146" s="95"/>
      <c r="L146" s="83"/>
      <c r="M146" s="57"/>
      <c r="N146" s="58"/>
    </row>
    <row r="147" spans="1:14" s="56" customFormat="1" ht="14.25" customHeight="1" x14ac:dyDescent="0.3">
      <c r="A147" s="93"/>
      <c r="B147" s="94"/>
      <c r="C147" s="95"/>
      <c r="D147" s="95"/>
      <c r="E147" s="96"/>
      <c r="F147" s="97"/>
      <c r="G147" s="95"/>
      <c r="H147" s="95"/>
      <c r="I147" s="95"/>
      <c r="J147" s="95"/>
      <c r="K147" s="95"/>
      <c r="L147" s="83"/>
      <c r="M147" s="57"/>
      <c r="N147" s="58"/>
    </row>
    <row r="148" spans="1:14" s="56" customFormat="1" ht="14.25" customHeight="1" x14ac:dyDescent="0.3">
      <c r="A148" s="93"/>
      <c r="B148" s="94"/>
      <c r="C148" s="95"/>
      <c r="D148" s="95"/>
      <c r="E148" s="96"/>
      <c r="F148" s="97"/>
      <c r="G148" s="95"/>
      <c r="H148" s="95"/>
      <c r="I148" s="95"/>
      <c r="J148" s="95"/>
      <c r="K148" s="95"/>
      <c r="L148" s="83"/>
      <c r="M148" s="57"/>
      <c r="N148" s="58"/>
    </row>
    <row r="149" spans="1:14" s="56" customFormat="1" ht="14.25" customHeight="1" x14ac:dyDescent="0.3">
      <c r="A149" s="93"/>
      <c r="B149" s="94"/>
      <c r="C149" s="95"/>
      <c r="D149" s="95"/>
      <c r="E149" s="96"/>
      <c r="F149" s="97"/>
      <c r="G149" s="95"/>
      <c r="H149" s="95"/>
      <c r="I149" s="95"/>
      <c r="J149" s="95"/>
      <c r="K149" s="95"/>
      <c r="L149" s="83"/>
      <c r="M149" s="57"/>
      <c r="N149" s="58"/>
    </row>
    <row r="150" spans="1:14" s="56" customFormat="1" ht="14.25" customHeight="1" x14ac:dyDescent="0.3">
      <c r="A150" s="93"/>
      <c r="B150" s="94"/>
      <c r="C150" s="95"/>
      <c r="D150" s="95"/>
      <c r="E150" s="96"/>
      <c r="F150" s="97"/>
      <c r="G150" s="95"/>
      <c r="H150" s="95"/>
      <c r="I150" s="95"/>
      <c r="J150" s="95"/>
      <c r="K150" s="95"/>
      <c r="L150" s="83"/>
      <c r="M150" s="57"/>
      <c r="N150" s="58"/>
    </row>
    <row r="151" spans="1:14" s="56" customFormat="1" ht="14.25" customHeight="1" x14ac:dyDescent="0.3">
      <c r="A151" s="93"/>
      <c r="B151" s="94"/>
      <c r="C151" s="95"/>
      <c r="D151" s="95"/>
      <c r="E151" s="96"/>
      <c r="F151" s="97"/>
      <c r="G151" s="95"/>
      <c r="H151" s="95"/>
      <c r="I151" s="95"/>
      <c r="J151" s="95"/>
      <c r="K151" s="95"/>
      <c r="L151" s="83"/>
      <c r="M151" s="57"/>
      <c r="N151" s="58"/>
    </row>
    <row r="152" spans="1:14" s="56" customFormat="1" ht="14.25" customHeight="1" x14ac:dyDescent="0.3">
      <c r="A152" s="93"/>
      <c r="B152" s="94"/>
      <c r="C152" s="95"/>
      <c r="D152" s="95"/>
      <c r="E152" s="96"/>
      <c r="F152" s="97"/>
      <c r="G152" s="95"/>
      <c r="H152" s="95"/>
      <c r="I152" s="95"/>
      <c r="J152" s="95"/>
      <c r="K152" s="95"/>
      <c r="L152" s="83"/>
      <c r="M152" s="57"/>
      <c r="N152" s="58"/>
    </row>
    <row r="153" spans="1:14" s="56" customFormat="1" ht="14.25" customHeight="1" x14ac:dyDescent="0.3">
      <c r="A153" s="93"/>
      <c r="B153" s="94"/>
      <c r="C153" s="95"/>
      <c r="D153" s="95"/>
      <c r="E153" s="96"/>
      <c r="F153" s="97"/>
      <c r="G153" s="95"/>
      <c r="H153" s="95"/>
      <c r="I153" s="95"/>
      <c r="J153" s="95"/>
      <c r="K153" s="95"/>
      <c r="L153" s="83"/>
      <c r="M153" s="57"/>
      <c r="N153" s="58"/>
    </row>
    <row r="154" spans="1:14" s="56" customFormat="1" ht="14.25" customHeight="1" x14ac:dyDescent="0.3">
      <c r="A154" s="93"/>
      <c r="B154" s="94"/>
      <c r="C154" s="95"/>
      <c r="D154" s="95"/>
      <c r="E154" s="96"/>
      <c r="F154" s="97"/>
      <c r="G154" s="95"/>
      <c r="H154" s="95"/>
      <c r="I154" s="95"/>
      <c r="J154" s="95"/>
      <c r="K154" s="95"/>
      <c r="L154" s="83"/>
      <c r="M154" s="57"/>
      <c r="N154" s="58"/>
    </row>
    <row r="155" spans="1:14" s="56" customFormat="1" ht="14.25" customHeight="1" x14ac:dyDescent="0.3">
      <c r="A155" s="93"/>
      <c r="B155" s="94"/>
      <c r="C155" s="95"/>
      <c r="D155" s="95"/>
      <c r="E155" s="96"/>
      <c r="F155" s="97"/>
      <c r="G155" s="95"/>
      <c r="H155" s="95"/>
      <c r="I155" s="95"/>
      <c r="J155" s="95"/>
      <c r="K155" s="95"/>
      <c r="L155" s="83"/>
      <c r="M155" s="57"/>
      <c r="N155" s="58"/>
    </row>
    <row r="156" spans="1:14" s="56" customFormat="1" ht="14.25" customHeight="1" x14ac:dyDescent="0.3">
      <c r="A156" s="93"/>
      <c r="B156" s="94"/>
      <c r="C156" s="95"/>
      <c r="D156" s="95"/>
      <c r="E156" s="96"/>
      <c r="F156" s="97"/>
      <c r="G156" s="95"/>
      <c r="H156" s="95"/>
      <c r="I156" s="95"/>
      <c r="J156" s="95"/>
      <c r="K156" s="95"/>
      <c r="L156" s="83"/>
      <c r="M156" s="57"/>
      <c r="N156" s="58"/>
    </row>
    <row r="157" spans="1:14" s="56" customFormat="1" ht="14.25" customHeight="1" x14ac:dyDescent="0.3">
      <c r="A157" s="93"/>
      <c r="B157" s="94"/>
      <c r="C157" s="95"/>
      <c r="D157" s="95"/>
      <c r="E157" s="96"/>
      <c r="F157" s="97"/>
      <c r="G157" s="95"/>
      <c r="H157" s="95"/>
      <c r="I157" s="95"/>
      <c r="J157" s="95"/>
      <c r="K157" s="95"/>
      <c r="L157" s="83"/>
      <c r="M157" s="57"/>
      <c r="N157" s="58"/>
    </row>
    <row r="158" spans="1:14" s="56" customFormat="1" ht="14.25" customHeight="1" x14ac:dyDescent="0.3">
      <c r="A158" s="93"/>
      <c r="B158" s="94"/>
      <c r="C158" s="95"/>
      <c r="D158" s="95"/>
      <c r="E158" s="96"/>
      <c r="F158" s="97"/>
      <c r="G158" s="95"/>
      <c r="H158" s="95"/>
      <c r="I158" s="95"/>
      <c r="J158" s="95"/>
      <c r="K158" s="95"/>
      <c r="L158" s="83"/>
      <c r="M158" s="57"/>
      <c r="N158" s="58"/>
    </row>
    <row r="159" spans="1:14" s="56" customFormat="1" ht="14.25" customHeight="1" x14ac:dyDescent="0.3">
      <c r="A159" s="93"/>
      <c r="B159" s="94"/>
      <c r="C159" s="95"/>
      <c r="D159" s="95"/>
      <c r="E159" s="96"/>
      <c r="F159" s="97"/>
      <c r="G159" s="95"/>
      <c r="H159" s="95"/>
      <c r="I159" s="95"/>
      <c r="J159" s="95"/>
      <c r="K159" s="95"/>
      <c r="L159" s="83"/>
      <c r="M159" s="57"/>
      <c r="N159" s="58"/>
    </row>
    <row r="160" spans="1:14" s="56" customFormat="1" ht="14.25" customHeight="1" x14ac:dyDescent="0.3">
      <c r="A160" s="93"/>
      <c r="B160" s="94"/>
      <c r="C160" s="95"/>
      <c r="D160" s="95"/>
      <c r="E160" s="96"/>
      <c r="F160" s="97"/>
      <c r="G160" s="95"/>
      <c r="H160" s="95"/>
      <c r="I160" s="95"/>
      <c r="J160" s="95"/>
      <c r="K160" s="95"/>
      <c r="L160" s="83"/>
      <c r="M160" s="57"/>
      <c r="N160" s="58"/>
    </row>
    <row r="161" spans="1:14" s="56" customFormat="1" ht="14.25" customHeight="1" x14ac:dyDescent="0.3">
      <c r="A161" s="93"/>
      <c r="B161" s="94"/>
      <c r="C161" s="95"/>
      <c r="D161" s="95"/>
      <c r="E161" s="96"/>
      <c r="F161" s="97"/>
      <c r="G161" s="95"/>
      <c r="H161" s="95"/>
      <c r="I161" s="95"/>
      <c r="J161" s="95"/>
      <c r="K161" s="95"/>
      <c r="L161" s="83"/>
      <c r="M161" s="57"/>
      <c r="N161" s="58"/>
    </row>
    <row r="162" spans="1:14" s="56" customFormat="1" ht="14.25" customHeight="1" x14ac:dyDescent="0.3">
      <c r="A162" s="93"/>
      <c r="B162" s="94"/>
      <c r="C162" s="95"/>
      <c r="D162" s="95"/>
      <c r="E162" s="96"/>
      <c r="F162" s="97"/>
      <c r="G162" s="95"/>
      <c r="H162" s="95"/>
      <c r="I162" s="95"/>
      <c r="J162" s="95"/>
      <c r="K162" s="95"/>
      <c r="L162" s="83"/>
      <c r="M162" s="57"/>
      <c r="N162" s="58"/>
    </row>
    <row r="163" spans="1:14" s="56" customFormat="1" ht="14.25" customHeight="1" x14ac:dyDescent="0.3">
      <c r="A163" s="93"/>
      <c r="B163" s="94"/>
      <c r="C163" s="95"/>
      <c r="D163" s="95"/>
      <c r="E163" s="96"/>
      <c r="F163" s="97"/>
      <c r="G163" s="95"/>
      <c r="H163" s="95"/>
      <c r="I163" s="95"/>
      <c r="J163" s="95"/>
      <c r="K163" s="95"/>
      <c r="L163" s="83"/>
      <c r="M163" s="57"/>
      <c r="N163" s="58"/>
    </row>
    <row r="164" spans="1:14" s="56" customFormat="1" ht="14.25" customHeight="1" x14ac:dyDescent="0.3">
      <c r="A164" s="93"/>
      <c r="B164" s="94"/>
      <c r="C164" s="95"/>
      <c r="D164" s="95"/>
      <c r="E164" s="96"/>
      <c r="F164" s="97"/>
      <c r="G164" s="95"/>
      <c r="H164" s="95"/>
      <c r="I164" s="95"/>
      <c r="J164" s="95"/>
      <c r="K164" s="95"/>
      <c r="L164" s="83"/>
      <c r="M164" s="57"/>
      <c r="N164" s="58"/>
    </row>
    <row r="165" spans="1:14" s="56" customFormat="1" ht="14.25" customHeight="1" x14ac:dyDescent="0.3">
      <c r="A165" s="93"/>
      <c r="B165" s="94"/>
      <c r="C165" s="95"/>
      <c r="D165" s="95"/>
      <c r="E165" s="96"/>
      <c r="F165" s="97"/>
      <c r="G165" s="95"/>
      <c r="H165" s="95"/>
      <c r="I165" s="95"/>
      <c r="J165" s="95"/>
      <c r="K165" s="95"/>
      <c r="L165" s="83"/>
      <c r="M165" s="57"/>
      <c r="N165" s="58"/>
    </row>
    <row r="166" spans="1:14" s="56" customFormat="1" ht="14.25" customHeight="1" x14ac:dyDescent="0.3">
      <c r="A166" s="93"/>
      <c r="B166" s="94"/>
      <c r="C166" s="95"/>
      <c r="D166" s="95"/>
      <c r="E166" s="96"/>
      <c r="F166" s="97"/>
      <c r="G166" s="95"/>
      <c r="H166" s="95"/>
      <c r="I166" s="95"/>
      <c r="J166" s="95"/>
      <c r="K166" s="95"/>
      <c r="L166" s="83"/>
      <c r="M166" s="57"/>
      <c r="N166" s="58"/>
    </row>
    <row r="167" spans="1:14" s="56" customFormat="1" ht="14.25" customHeight="1" x14ac:dyDescent="0.3">
      <c r="A167" s="93"/>
      <c r="B167" s="94"/>
      <c r="C167" s="95"/>
      <c r="D167" s="95"/>
      <c r="E167" s="96"/>
      <c r="F167" s="97"/>
      <c r="G167" s="95"/>
      <c r="H167" s="95"/>
      <c r="I167" s="95"/>
      <c r="J167" s="95"/>
      <c r="K167" s="95"/>
      <c r="L167" s="83"/>
      <c r="M167" s="57"/>
      <c r="N167" s="58"/>
    </row>
    <row r="168" spans="1:14" s="56" customFormat="1" ht="14.25" customHeight="1" x14ac:dyDescent="0.3">
      <c r="A168" s="93"/>
      <c r="B168" s="94"/>
      <c r="C168" s="95"/>
      <c r="D168" s="95"/>
      <c r="E168" s="96"/>
      <c r="F168" s="97"/>
      <c r="G168" s="95"/>
      <c r="H168" s="95"/>
      <c r="I168" s="95"/>
      <c r="J168" s="95"/>
      <c r="K168" s="95"/>
      <c r="L168" s="83"/>
      <c r="M168" s="57"/>
      <c r="N168" s="58"/>
    </row>
    <row r="169" spans="1:14" s="56" customFormat="1" ht="14.25" customHeight="1" x14ac:dyDescent="0.3">
      <c r="A169" s="93"/>
      <c r="B169" s="94"/>
      <c r="C169" s="95"/>
      <c r="D169" s="95"/>
      <c r="E169" s="96"/>
      <c r="F169" s="97"/>
      <c r="G169" s="95"/>
      <c r="H169" s="95"/>
      <c r="I169" s="95"/>
      <c r="J169" s="95"/>
      <c r="K169" s="95"/>
      <c r="L169" s="83"/>
      <c r="M169" s="57"/>
      <c r="N169" s="58"/>
    </row>
    <row r="170" spans="1:14" s="56" customFormat="1" ht="14.25" customHeight="1" x14ac:dyDescent="0.3">
      <c r="A170" s="93"/>
      <c r="B170" s="94"/>
      <c r="C170" s="95"/>
      <c r="D170" s="95"/>
      <c r="E170" s="96"/>
      <c r="F170" s="97"/>
      <c r="G170" s="95"/>
      <c r="H170" s="95"/>
      <c r="I170" s="95"/>
      <c r="J170" s="95"/>
      <c r="K170" s="95"/>
      <c r="L170" s="83"/>
      <c r="M170" s="57"/>
      <c r="N170" s="58"/>
    </row>
    <row r="171" spans="1:14" s="56" customFormat="1" ht="14.25" customHeight="1" x14ac:dyDescent="0.3">
      <c r="A171" s="93"/>
      <c r="B171" s="94"/>
      <c r="C171" s="95"/>
      <c r="D171" s="95"/>
      <c r="E171" s="96"/>
      <c r="F171" s="97"/>
      <c r="G171" s="95"/>
      <c r="H171" s="95"/>
      <c r="I171" s="95"/>
      <c r="J171" s="95"/>
      <c r="K171" s="95"/>
      <c r="L171" s="83"/>
      <c r="M171" s="57"/>
      <c r="N171" s="58"/>
    </row>
    <row r="172" spans="1:14" s="56" customFormat="1" ht="14.25" customHeight="1" x14ac:dyDescent="0.3">
      <c r="A172" s="93"/>
      <c r="B172" s="94"/>
      <c r="C172" s="95"/>
      <c r="D172" s="95"/>
      <c r="E172" s="96"/>
      <c r="F172" s="97"/>
      <c r="G172" s="95"/>
      <c r="H172" s="95"/>
      <c r="I172" s="95"/>
      <c r="J172" s="95"/>
      <c r="K172" s="95"/>
      <c r="L172" s="83"/>
      <c r="M172" s="57"/>
      <c r="N172" s="58"/>
    </row>
    <row r="173" spans="1:14" s="56" customFormat="1" ht="14.25" customHeight="1" x14ac:dyDescent="0.3">
      <c r="A173" s="93"/>
      <c r="B173" s="94"/>
      <c r="C173" s="95"/>
      <c r="D173" s="95"/>
      <c r="E173" s="96"/>
      <c r="F173" s="97"/>
      <c r="G173" s="95"/>
      <c r="H173" s="95"/>
      <c r="I173" s="95"/>
      <c r="J173" s="95"/>
      <c r="K173" s="95"/>
      <c r="L173" s="83"/>
      <c r="M173" s="57"/>
      <c r="N173" s="58"/>
    </row>
    <row r="174" spans="1:14" s="56" customFormat="1" ht="14.25" customHeight="1" x14ac:dyDescent="0.3">
      <c r="A174" s="93"/>
      <c r="B174" s="94"/>
      <c r="C174" s="95"/>
      <c r="D174" s="95"/>
      <c r="E174" s="96"/>
      <c r="F174" s="97"/>
      <c r="G174" s="95"/>
      <c r="H174" s="95"/>
      <c r="I174" s="95"/>
      <c r="J174" s="95"/>
      <c r="K174" s="95"/>
      <c r="L174" s="83"/>
      <c r="M174" s="57"/>
      <c r="N174" s="58"/>
    </row>
    <row r="175" spans="1:14" s="56" customFormat="1" ht="14.25" customHeight="1" x14ac:dyDescent="0.3">
      <c r="A175" s="93"/>
      <c r="B175" s="94"/>
      <c r="C175" s="95"/>
      <c r="D175" s="95"/>
      <c r="E175" s="96"/>
      <c r="F175" s="97"/>
      <c r="G175" s="95"/>
      <c r="H175" s="95"/>
      <c r="I175" s="95"/>
      <c r="J175" s="95"/>
      <c r="K175" s="95"/>
      <c r="L175" s="83"/>
      <c r="M175" s="57"/>
      <c r="N175" s="58"/>
    </row>
    <row r="176" spans="1:14" s="56" customFormat="1" ht="14.25" customHeight="1" x14ac:dyDescent="0.3">
      <c r="A176" s="93"/>
      <c r="B176" s="94"/>
      <c r="C176" s="95"/>
      <c r="D176" s="95"/>
      <c r="E176" s="96"/>
      <c r="F176" s="97"/>
      <c r="G176" s="95"/>
      <c r="H176" s="95"/>
      <c r="I176" s="95"/>
      <c r="J176" s="95"/>
      <c r="K176" s="95"/>
      <c r="L176" s="83"/>
      <c r="M176" s="57"/>
      <c r="N176" s="58"/>
    </row>
    <row r="177" spans="1:14" s="56" customFormat="1" ht="14.25" customHeight="1" x14ac:dyDescent="0.3">
      <c r="A177" s="93"/>
      <c r="B177" s="94"/>
      <c r="C177" s="95"/>
      <c r="D177" s="95"/>
      <c r="E177" s="96"/>
      <c r="F177" s="97"/>
      <c r="G177" s="95"/>
      <c r="H177" s="95"/>
      <c r="I177" s="95"/>
      <c r="J177" s="95"/>
      <c r="K177" s="95"/>
      <c r="L177" s="83"/>
      <c r="M177" s="57"/>
      <c r="N177" s="58"/>
    </row>
    <row r="178" spans="1:14" s="56" customFormat="1" ht="14.25" customHeight="1" x14ac:dyDescent="0.3">
      <c r="A178" s="93"/>
      <c r="B178" s="94"/>
      <c r="C178" s="95"/>
      <c r="D178" s="95"/>
      <c r="E178" s="96"/>
      <c r="F178" s="97"/>
      <c r="G178" s="95"/>
      <c r="H178" s="95"/>
      <c r="I178" s="95"/>
      <c r="J178" s="95"/>
      <c r="K178" s="95"/>
      <c r="L178" s="83"/>
      <c r="M178" s="57"/>
      <c r="N178" s="58"/>
    </row>
    <row r="179" spans="1:14" s="56" customFormat="1" ht="14.25" customHeight="1" x14ac:dyDescent="0.3">
      <c r="A179" s="93"/>
      <c r="B179" s="94"/>
      <c r="C179" s="95"/>
      <c r="D179" s="95"/>
      <c r="E179" s="96"/>
      <c r="F179" s="97"/>
      <c r="G179" s="95"/>
      <c r="H179" s="95"/>
      <c r="I179" s="95"/>
      <c r="J179" s="95"/>
      <c r="K179" s="95"/>
      <c r="L179" s="83"/>
      <c r="M179" s="57"/>
      <c r="N179" s="58"/>
    </row>
    <row r="180" spans="1:14" s="56" customFormat="1" ht="14.25" customHeight="1" x14ac:dyDescent="0.3">
      <c r="A180" s="93"/>
      <c r="B180" s="94"/>
      <c r="C180" s="95"/>
      <c r="D180" s="95"/>
      <c r="E180" s="96"/>
      <c r="F180" s="97"/>
      <c r="G180" s="95"/>
      <c r="H180" s="95"/>
      <c r="I180" s="95"/>
      <c r="J180" s="95"/>
      <c r="K180" s="95"/>
      <c r="L180" s="83"/>
      <c r="M180" s="57"/>
      <c r="N180" s="58"/>
    </row>
    <row r="181" spans="1:14" s="56" customFormat="1" ht="14.25" customHeight="1" x14ac:dyDescent="0.3">
      <c r="A181" s="93"/>
      <c r="B181" s="94"/>
      <c r="C181" s="95"/>
      <c r="D181" s="95"/>
      <c r="E181" s="96"/>
      <c r="F181" s="97"/>
      <c r="G181" s="95"/>
      <c r="H181" s="95"/>
      <c r="I181" s="95"/>
      <c r="J181" s="95"/>
      <c r="K181" s="95"/>
      <c r="L181" s="83"/>
      <c r="M181" s="57"/>
      <c r="N181" s="58"/>
    </row>
    <row r="182" spans="1:14" s="56" customFormat="1" ht="14.25" customHeight="1" x14ac:dyDescent="0.3">
      <c r="A182" s="93"/>
      <c r="B182" s="94"/>
      <c r="C182" s="95"/>
      <c r="D182" s="95"/>
      <c r="E182" s="96"/>
      <c r="F182" s="97"/>
      <c r="G182" s="95"/>
      <c r="H182" s="95"/>
      <c r="I182" s="95"/>
      <c r="J182" s="95"/>
      <c r="K182" s="95"/>
      <c r="L182" s="83"/>
      <c r="M182" s="57"/>
      <c r="N182" s="58"/>
    </row>
    <row r="183" spans="1:14" s="56" customFormat="1" ht="14.25" customHeight="1" x14ac:dyDescent="0.3">
      <c r="A183" s="93"/>
      <c r="B183" s="94"/>
      <c r="C183" s="95"/>
      <c r="D183" s="95"/>
      <c r="E183" s="96"/>
      <c r="F183" s="97"/>
      <c r="G183" s="95"/>
      <c r="H183" s="95"/>
      <c r="I183" s="95"/>
      <c r="J183" s="95"/>
      <c r="K183" s="95"/>
      <c r="L183" s="83"/>
      <c r="M183" s="57"/>
      <c r="N183" s="58"/>
    </row>
    <row r="184" spans="1:14" s="56" customFormat="1" ht="14.25" customHeight="1" x14ac:dyDescent="0.3">
      <c r="A184" s="93"/>
      <c r="B184" s="94"/>
      <c r="C184" s="95"/>
      <c r="D184" s="95"/>
      <c r="E184" s="96"/>
      <c r="F184" s="97"/>
      <c r="G184" s="95"/>
      <c r="H184" s="95"/>
      <c r="I184" s="95"/>
      <c r="J184" s="95"/>
      <c r="K184" s="95"/>
      <c r="L184" s="83"/>
      <c r="M184" s="57"/>
      <c r="N184" s="58"/>
    </row>
    <row r="185" spans="1:14" s="56" customFormat="1" ht="14.25" customHeight="1" x14ac:dyDescent="0.3">
      <c r="A185" s="93"/>
      <c r="B185" s="94"/>
      <c r="C185" s="95"/>
      <c r="D185" s="95"/>
      <c r="E185" s="96"/>
      <c r="F185" s="97"/>
      <c r="G185" s="95"/>
      <c r="H185" s="95"/>
      <c r="I185" s="95"/>
      <c r="J185" s="95"/>
      <c r="K185" s="95"/>
      <c r="L185" s="83"/>
      <c r="M185" s="57"/>
      <c r="N185" s="58"/>
    </row>
    <row r="186" spans="1:14" s="56" customFormat="1" ht="14.25" customHeight="1" x14ac:dyDescent="0.3">
      <c r="A186" s="93"/>
      <c r="B186" s="94"/>
      <c r="C186" s="95"/>
      <c r="D186" s="95"/>
      <c r="E186" s="96"/>
      <c r="F186" s="97"/>
      <c r="G186" s="95"/>
      <c r="H186" s="95"/>
      <c r="I186" s="95"/>
      <c r="J186" s="95"/>
      <c r="K186" s="95"/>
      <c r="L186" s="83"/>
      <c r="M186" s="57"/>
      <c r="N186" s="58"/>
    </row>
    <row r="187" spans="1:14" s="56" customFormat="1" ht="14.25" customHeight="1" x14ac:dyDescent="0.3">
      <c r="A187" s="93"/>
      <c r="B187" s="94"/>
      <c r="C187" s="95"/>
      <c r="D187" s="95"/>
      <c r="E187" s="96"/>
      <c r="F187" s="97"/>
      <c r="G187" s="95"/>
      <c r="H187" s="95"/>
      <c r="I187" s="95"/>
      <c r="J187" s="95"/>
      <c r="K187" s="95"/>
      <c r="L187" s="83"/>
      <c r="M187" s="57"/>
      <c r="N187" s="58"/>
    </row>
    <row r="188" spans="1:14" s="56" customFormat="1" ht="14.25" customHeight="1" x14ac:dyDescent="0.3">
      <c r="A188" s="93"/>
      <c r="B188" s="94"/>
      <c r="C188" s="95"/>
      <c r="D188" s="95"/>
      <c r="E188" s="96"/>
      <c r="F188" s="97"/>
      <c r="G188" s="95"/>
      <c r="H188" s="95"/>
      <c r="I188" s="95"/>
      <c r="J188" s="95"/>
      <c r="K188" s="95"/>
      <c r="L188" s="83"/>
      <c r="M188" s="57"/>
      <c r="N188" s="58"/>
    </row>
    <row r="189" spans="1:14" s="56" customFormat="1" ht="14.25" customHeight="1" x14ac:dyDescent="0.3">
      <c r="A189" s="93"/>
      <c r="B189" s="94"/>
      <c r="C189" s="95"/>
      <c r="D189" s="95"/>
      <c r="E189" s="96"/>
      <c r="F189" s="97"/>
      <c r="G189" s="95"/>
      <c r="H189" s="95"/>
      <c r="I189" s="95"/>
      <c r="J189" s="95"/>
      <c r="K189" s="95"/>
      <c r="L189" s="83"/>
      <c r="M189" s="57"/>
      <c r="N189" s="58"/>
    </row>
    <row r="190" spans="1:14" s="56" customFormat="1" ht="14.25" customHeight="1" x14ac:dyDescent="0.3">
      <c r="A190" s="93"/>
      <c r="B190" s="94"/>
      <c r="C190" s="95"/>
      <c r="D190" s="95"/>
      <c r="E190" s="96"/>
      <c r="F190" s="97"/>
      <c r="G190" s="95"/>
      <c r="H190" s="95"/>
      <c r="I190" s="95"/>
      <c r="J190" s="95"/>
      <c r="K190" s="95"/>
      <c r="L190" s="83"/>
      <c r="M190" s="57"/>
      <c r="N190" s="58"/>
    </row>
    <row r="191" spans="1:14" s="56" customFormat="1" ht="14.25" customHeight="1" x14ac:dyDescent="0.3">
      <c r="A191" s="93"/>
      <c r="B191" s="94"/>
      <c r="C191" s="95"/>
      <c r="D191" s="95"/>
      <c r="E191" s="96"/>
      <c r="F191" s="97"/>
      <c r="G191" s="95"/>
      <c r="H191" s="95"/>
      <c r="I191" s="95"/>
      <c r="J191" s="95"/>
      <c r="K191" s="95"/>
      <c r="L191" s="83"/>
      <c r="M191" s="57"/>
      <c r="N191" s="58"/>
    </row>
    <row r="192" spans="1:14" s="56" customFormat="1" ht="14.25" customHeight="1" x14ac:dyDescent="0.3">
      <c r="A192" s="93"/>
      <c r="B192" s="94"/>
      <c r="C192" s="95"/>
      <c r="D192" s="95"/>
      <c r="E192" s="96"/>
      <c r="F192" s="97"/>
      <c r="G192" s="95"/>
      <c r="H192" s="95"/>
      <c r="I192" s="95"/>
      <c r="J192" s="95"/>
      <c r="K192" s="95"/>
      <c r="L192" s="83"/>
      <c r="M192" s="57"/>
      <c r="N192" s="58"/>
    </row>
    <row r="193" spans="1:14" s="56" customFormat="1" ht="14.25" customHeight="1" x14ac:dyDescent="0.3">
      <c r="A193" s="93"/>
      <c r="B193" s="94"/>
      <c r="C193" s="95"/>
      <c r="D193" s="95"/>
      <c r="E193" s="96"/>
      <c r="F193" s="97"/>
      <c r="G193" s="95"/>
      <c r="H193" s="95"/>
      <c r="I193" s="95"/>
      <c r="J193" s="95"/>
      <c r="K193" s="95"/>
      <c r="L193" s="83"/>
      <c r="M193" s="57"/>
      <c r="N193" s="58"/>
    </row>
    <row r="194" spans="1:14" s="56" customFormat="1" ht="14.25" customHeight="1" x14ac:dyDescent="0.3">
      <c r="A194" s="93"/>
      <c r="B194" s="94"/>
      <c r="C194" s="95"/>
      <c r="D194" s="95"/>
      <c r="E194" s="96"/>
      <c r="F194" s="97"/>
      <c r="G194" s="95"/>
      <c r="H194" s="95"/>
      <c r="I194" s="95"/>
      <c r="J194" s="95"/>
      <c r="K194" s="95"/>
      <c r="L194" s="83"/>
      <c r="M194" s="57"/>
      <c r="N194" s="58"/>
    </row>
    <row r="195" spans="1:14" s="56" customFormat="1" ht="14.25" customHeight="1" x14ac:dyDescent="0.3">
      <c r="A195" s="93"/>
      <c r="B195" s="94"/>
      <c r="C195" s="95"/>
      <c r="D195" s="95"/>
      <c r="E195" s="96"/>
      <c r="F195" s="97"/>
      <c r="G195" s="95"/>
      <c r="H195" s="95"/>
      <c r="I195" s="95"/>
      <c r="J195" s="95"/>
      <c r="K195" s="95"/>
      <c r="L195" s="83"/>
      <c r="M195" s="57"/>
      <c r="N195" s="58"/>
    </row>
    <row r="196" spans="1:14" s="56" customFormat="1" ht="14.25" customHeight="1" x14ac:dyDescent="0.3">
      <c r="A196" s="93"/>
      <c r="B196" s="94"/>
      <c r="C196" s="95"/>
      <c r="D196" s="95"/>
      <c r="E196" s="96"/>
      <c r="F196" s="97"/>
      <c r="G196" s="95"/>
      <c r="H196" s="95"/>
      <c r="I196" s="95"/>
      <c r="J196" s="95"/>
      <c r="K196" s="95"/>
      <c r="L196" s="83"/>
      <c r="M196" s="57"/>
      <c r="N196" s="58"/>
    </row>
    <row r="197" spans="1:14" s="56" customFormat="1" ht="14.25" customHeight="1" x14ac:dyDescent="0.3">
      <c r="A197" s="93"/>
      <c r="B197" s="94"/>
      <c r="C197" s="95"/>
      <c r="D197" s="95"/>
      <c r="E197" s="96"/>
      <c r="F197" s="97"/>
      <c r="G197" s="95"/>
      <c r="H197" s="95"/>
      <c r="I197" s="95"/>
      <c r="J197" s="95"/>
      <c r="K197" s="95"/>
      <c r="L197" s="83"/>
      <c r="M197" s="57"/>
      <c r="N197" s="58"/>
    </row>
    <row r="198" spans="1:14" s="56" customFormat="1" ht="14.25" customHeight="1" x14ac:dyDescent="0.3">
      <c r="A198" s="93"/>
      <c r="B198" s="94"/>
      <c r="C198" s="95"/>
      <c r="D198" s="95"/>
      <c r="E198" s="96"/>
      <c r="F198" s="97"/>
      <c r="G198" s="95"/>
      <c r="H198" s="95"/>
      <c r="I198" s="95"/>
      <c r="J198" s="95"/>
      <c r="K198" s="95"/>
      <c r="L198" s="83"/>
      <c r="M198" s="57"/>
      <c r="N198" s="58"/>
    </row>
    <row r="199" spans="1:14" s="56" customFormat="1" ht="14.25" customHeight="1" x14ac:dyDescent="0.3">
      <c r="A199" s="93"/>
      <c r="B199" s="94"/>
      <c r="C199" s="95"/>
      <c r="D199" s="95"/>
      <c r="E199" s="96"/>
      <c r="F199" s="97"/>
      <c r="G199" s="95"/>
      <c r="H199" s="95"/>
      <c r="I199" s="95"/>
      <c r="J199" s="95"/>
      <c r="K199" s="95"/>
      <c r="L199" s="83"/>
      <c r="M199" s="57"/>
      <c r="N199" s="58"/>
    </row>
    <row r="200" spans="1:14" s="56" customFormat="1" ht="14.25" customHeight="1" x14ac:dyDescent="0.3">
      <c r="A200" s="93"/>
      <c r="B200" s="94"/>
      <c r="C200" s="95"/>
      <c r="D200" s="95"/>
      <c r="E200" s="96"/>
      <c r="F200" s="97"/>
      <c r="G200" s="95"/>
      <c r="H200" s="95"/>
      <c r="I200" s="95"/>
      <c r="J200" s="95"/>
      <c r="K200" s="95"/>
      <c r="L200" s="83"/>
      <c r="M200" s="57"/>
      <c r="N200" s="58"/>
    </row>
    <row r="201" spans="1:14" s="56" customFormat="1" ht="14.25" customHeight="1" x14ac:dyDescent="0.3">
      <c r="A201" s="93"/>
      <c r="B201" s="94"/>
      <c r="C201" s="95"/>
      <c r="D201" s="95"/>
      <c r="E201" s="96"/>
      <c r="F201" s="97"/>
      <c r="G201" s="95"/>
      <c r="H201" s="95"/>
      <c r="I201" s="95"/>
      <c r="J201" s="95"/>
      <c r="K201" s="95"/>
      <c r="L201" s="83"/>
      <c r="M201" s="57"/>
      <c r="N201" s="58"/>
    </row>
    <row r="202" spans="1:14" s="56" customFormat="1" ht="14.25" customHeight="1" x14ac:dyDescent="0.3">
      <c r="A202" s="93"/>
      <c r="B202" s="94"/>
      <c r="C202" s="95"/>
      <c r="D202" s="95"/>
      <c r="E202" s="96"/>
      <c r="F202" s="97"/>
      <c r="G202" s="95"/>
      <c r="H202" s="95"/>
      <c r="I202" s="95"/>
      <c r="J202" s="95"/>
      <c r="K202" s="95"/>
      <c r="L202" s="83"/>
      <c r="M202" s="57"/>
      <c r="N202" s="58"/>
    </row>
    <row r="203" spans="1:14" s="56" customFormat="1" ht="14.25" customHeight="1" x14ac:dyDescent="0.3">
      <c r="A203" s="93"/>
      <c r="B203" s="94"/>
      <c r="C203" s="95"/>
      <c r="D203" s="95"/>
      <c r="E203" s="96"/>
      <c r="F203" s="97"/>
      <c r="G203" s="95"/>
      <c r="H203" s="95"/>
      <c r="I203" s="95"/>
      <c r="J203" s="95"/>
      <c r="K203" s="95"/>
      <c r="L203" s="83"/>
      <c r="M203" s="57"/>
      <c r="N203" s="58"/>
    </row>
    <row r="204" spans="1:14" s="56" customFormat="1" ht="14.25" customHeight="1" x14ac:dyDescent="0.3">
      <c r="A204" s="93"/>
      <c r="B204" s="94"/>
      <c r="C204" s="95"/>
      <c r="D204" s="95"/>
      <c r="E204" s="96"/>
      <c r="F204" s="97"/>
      <c r="G204" s="95"/>
      <c r="H204" s="95"/>
      <c r="I204" s="95"/>
      <c r="J204" s="95"/>
      <c r="K204" s="95"/>
      <c r="L204" s="83"/>
      <c r="M204" s="57"/>
      <c r="N204" s="58"/>
    </row>
    <row r="205" spans="1:14" s="56" customFormat="1" ht="14.25" customHeight="1" x14ac:dyDescent="0.3">
      <c r="A205" s="93"/>
      <c r="B205" s="94"/>
      <c r="C205" s="95"/>
      <c r="D205" s="95"/>
      <c r="E205" s="96"/>
      <c r="F205" s="97"/>
      <c r="G205" s="95"/>
      <c r="H205" s="95"/>
      <c r="I205" s="95"/>
      <c r="J205" s="95"/>
      <c r="K205" s="95"/>
      <c r="L205" s="83"/>
      <c r="M205" s="57"/>
      <c r="N205" s="58"/>
    </row>
    <row r="206" spans="1:14" s="56" customFormat="1" ht="14.25" customHeight="1" x14ac:dyDescent="0.3">
      <c r="A206" s="93"/>
      <c r="B206" s="94"/>
      <c r="C206" s="95"/>
      <c r="D206" s="95"/>
      <c r="E206" s="96"/>
      <c r="F206" s="97"/>
      <c r="G206" s="95"/>
      <c r="H206" s="95"/>
      <c r="I206" s="95"/>
      <c r="J206" s="95"/>
      <c r="K206" s="95"/>
      <c r="L206" s="83"/>
      <c r="M206" s="57"/>
      <c r="N206" s="58"/>
    </row>
    <row r="207" spans="1:14" s="56" customFormat="1" ht="14.25" customHeight="1" x14ac:dyDescent="0.3">
      <c r="A207" s="93"/>
      <c r="B207" s="94"/>
      <c r="C207" s="95"/>
      <c r="D207" s="95"/>
      <c r="E207" s="96"/>
      <c r="F207" s="97"/>
      <c r="G207" s="95"/>
      <c r="H207" s="95"/>
      <c r="I207" s="95"/>
      <c r="J207" s="95"/>
      <c r="K207" s="95"/>
      <c r="L207" s="83"/>
      <c r="M207" s="57"/>
      <c r="N207" s="58"/>
    </row>
    <row r="208" spans="1:14" s="56" customFormat="1" ht="14.25" customHeight="1" x14ac:dyDescent="0.3">
      <c r="A208" s="93"/>
      <c r="B208" s="94"/>
      <c r="C208" s="95"/>
      <c r="D208" s="95"/>
      <c r="E208" s="96"/>
      <c r="F208" s="97"/>
      <c r="G208" s="95"/>
      <c r="H208" s="95"/>
      <c r="I208" s="95"/>
      <c r="J208" s="95"/>
      <c r="K208" s="95"/>
      <c r="L208" s="83"/>
      <c r="M208" s="57"/>
      <c r="N208" s="58"/>
    </row>
    <row r="209" spans="1:14" s="56" customFormat="1" ht="14.25" customHeight="1" x14ac:dyDescent="0.3">
      <c r="A209" s="93"/>
      <c r="B209" s="94"/>
      <c r="C209" s="95"/>
      <c r="D209" s="95"/>
      <c r="E209" s="96"/>
      <c r="F209" s="97"/>
      <c r="G209" s="95"/>
      <c r="H209" s="95"/>
      <c r="I209" s="95"/>
      <c r="J209" s="95"/>
      <c r="K209" s="95"/>
      <c r="L209" s="83"/>
      <c r="M209" s="57"/>
      <c r="N209" s="58"/>
    </row>
    <row r="210" spans="1:14" s="56" customFormat="1" ht="14.25" customHeight="1" x14ac:dyDescent="0.3">
      <c r="A210" s="93"/>
      <c r="B210" s="94"/>
      <c r="C210" s="95"/>
      <c r="D210" s="95"/>
      <c r="E210" s="96"/>
      <c r="F210" s="97"/>
      <c r="G210" s="95"/>
      <c r="H210" s="95"/>
      <c r="I210" s="95"/>
      <c r="J210" s="95"/>
      <c r="K210" s="95"/>
      <c r="L210" s="83"/>
      <c r="M210" s="57"/>
      <c r="N210" s="58"/>
    </row>
    <row r="211" spans="1:14" s="56" customFormat="1" ht="14.25" customHeight="1" x14ac:dyDescent="0.3">
      <c r="A211" s="93"/>
      <c r="B211" s="94"/>
      <c r="C211" s="95"/>
      <c r="D211" s="95"/>
      <c r="E211" s="96"/>
      <c r="F211" s="97"/>
      <c r="G211" s="95"/>
      <c r="H211" s="95"/>
      <c r="I211" s="95"/>
      <c r="J211" s="95"/>
      <c r="K211" s="95"/>
      <c r="L211" s="83"/>
      <c r="M211" s="57"/>
      <c r="N211" s="58"/>
    </row>
    <row r="212" spans="1:14" s="56" customFormat="1" ht="14.25" customHeight="1" x14ac:dyDescent="0.3">
      <c r="A212" s="93"/>
      <c r="B212" s="94"/>
      <c r="C212" s="95"/>
      <c r="D212" s="95"/>
      <c r="E212" s="96"/>
      <c r="F212" s="97"/>
      <c r="G212" s="95"/>
      <c r="H212" s="95"/>
      <c r="I212" s="95"/>
      <c r="J212" s="95"/>
      <c r="K212" s="95"/>
      <c r="L212" s="83"/>
      <c r="M212" s="57"/>
      <c r="N212" s="58"/>
    </row>
    <row r="213" spans="1:14" s="56" customFormat="1" ht="14.25" customHeight="1" x14ac:dyDescent="0.3">
      <c r="A213" s="93"/>
      <c r="B213" s="94"/>
      <c r="C213" s="95"/>
      <c r="D213" s="95"/>
      <c r="E213" s="96"/>
      <c r="F213" s="97"/>
      <c r="G213" s="95"/>
      <c r="H213" s="95"/>
      <c r="I213" s="95"/>
      <c r="J213" s="95"/>
      <c r="K213" s="95"/>
      <c r="L213" s="83"/>
      <c r="M213" s="57"/>
      <c r="N213" s="58"/>
    </row>
    <row r="214" spans="1:14" s="56" customFormat="1" ht="14.25" customHeight="1" x14ac:dyDescent="0.3">
      <c r="A214" s="93"/>
      <c r="B214" s="94"/>
      <c r="C214" s="95"/>
      <c r="D214" s="95"/>
      <c r="E214" s="96"/>
      <c r="F214" s="97"/>
      <c r="G214" s="95"/>
      <c r="H214" s="95"/>
      <c r="I214" s="95"/>
      <c r="J214" s="95"/>
      <c r="K214" s="95"/>
      <c r="L214" s="83"/>
      <c r="M214" s="57"/>
      <c r="N214" s="58"/>
    </row>
    <row r="215" spans="1:14" s="56" customFormat="1" ht="14.25" customHeight="1" x14ac:dyDescent="0.3">
      <c r="A215" s="93"/>
      <c r="B215" s="94"/>
      <c r="C215" s="95"/>
      <c r="D215" s="95"/>
      <c r="E215" s="96"/>
      <c r="F215" s="97"/>
      <c r="G215" s="95"/>
      <c r="H215" s="95"/>
      <c r="I215" s="95"/>
      <c r="J215" s="95"/>
      <c r="K215" s="95"/>
      <c r="L215" s="83"/>
      <c r="M215" s="57"/>
      <c r="N215" s="58"/>
    </row>
    <row r="216" spans="1:14" s="56" customFormat="1" ht="14.25" customHeight="1" x14ac:dyDescent="0.3">
      <c r="A216" s="93"/>
      <c r="B216" s="94"/>
      <c r="C216" s="95"/>
      <c r="D216" s="95"/>
      <c r="E216" s="96"/>
      <c r="F216" s="97"/>
      <c r="G216" s="95"/>
      <c r="H216" s="95"/>
      <c r="I216" s="95"/>
      <c r="J216" s="95"/>
      <c r="K216" s="95"/>
      <c r="L216" s="83"/>
      <c r="M216" s="57"/>
      <c r="N216" s="58"/>
    </row>
    <row r="217" spans="1:14" s="56" customFormat="1" ht="14.25" customHeight="1" x14ac:dyDescent="0.3">
      <c r="A217" s="93"/>
      <c r="B217" s="94"/>
      <c r="C217" s="95"/>
      <c r="D217" s="95"/>
      <c r="E217" s="96"/>
      <c r="F217" s="97"/>
      <c r="G217" s="95"/>
      <c r="H217" s="95"/>
      <c r="I217" s="95"/>
      <c r="J217" s="95"/>
      <c r="K217" s="95"/>
      <c r="L217" s="83"/>
      <c r="M217" s="57"/>
      <c r="N217" s="58"/>
    </row>
    <row r="218" spans="1:14" s="56" customFormat="1" ht="14.25" customHeight="1" x14ac:dyDescent="0.3">
      <c r="A218" s="93"/>
      <c r="B218" s="94"/>
      <c r="C218" s="95"/>
      <c r="D218" s="95"/>
      <c r="E218" s="96"/>
      <c r="F218" s="97"/>
      <c r="G218" s="95"/>
      <c r="H218" s="95"/>
      <c r="I218" s="95"/>
      <c r="J218" s="95"/>
      <c r="K218" s="95"/>
      <c r="L218" s="83"/>
      <c r="M218" s="57"/>
      <c r="N218" s="58"/>
    </row>
    <row r="219" spans="1:14" s="56" customFormat="1" ht="14.25" customHeight="1" x14ac:dyDescent="0.3">
      <c r="A219" s="93"/>
      <c r="B219" s="94"/>
      <c r="C219" s="95"/>
      <c r="D219" s="95"/>
      <c r="E219" s="96"/>
      <c r="F219" s="97"/>
      <c r="G219" s="95"/>
      <c r="H219" s="95"/>
      <c r="I219" s="95"/>
      <c r="J219" s="95"/>
      <c r="K219" s="95"/>
      <c r="L219" s="83"/>
      <c r="M219" s="57"/>
      <c r="N219" s="58"/>
    </row>
    <row r="220" spans="1:14" s="56" customFormat="1" ht="14.25" customHeight="1" x14ac:dyDescent="0.3">
      <c r="A220" s="93"/>
      <c r="B220" s="94"/>
      <c r="C220" s="95"/>
      <c r="D220" s="95"/>
      <c r="E220" s="96"/>
      <c r="F220" s="97"/>
      <c r="G220" s="95"/>
      <c r="H220" s="95"/>
      <c r="I220" s="95"/>
      <c r="J220" s="95"/>
      <c r="K220" s="95"/>
      <c r="L220" s="83"/>
      <c r="M220" s="57"/>
      <c r="N220" s="58"/>
    </row>
    <row r="221" spans="1:14" s="56" customFormat="1" ht="14.25" customHeight="1" x14ac:dyDescent="0.3">
      <c r="A221" s="93"/>
      <c r="B221" s="94"/>
      <c r="C221" s="95"/>
      <c r="D221" s="95"/>
      <c r="E221" s="96"/>
      <c r="F221" s="97"/>
      <c r="G221" s="95"/>
      <c r="H221" s="95"/>
      <c r="I221" s="95"/>
      <c r="J221" s="95"/>
      <c r="K221" s="95"/>
      <c r="L221" s="83"/>
      <c r="M221" s="57"/>
      <c r="N221" s="58"/>
    </row>
    <row r="222" spans="1:14" s="56" customFormat="1" ht="14.25" customHeight="1" x14ac:dyDescent="0.3">
      <c r="A222" s="93"/>
      <c r="B222" s="94"/>
      <c r="C222" s="95"/>
      <c r="D222" s="95"/>
      <c r="E222" s="96"/>
      <c r="F222" s="97"/>
      <c r="G222" s="95"/>
      <c r="H222" s="95"/>
      <c r="I222" s="95"/>
      <c r="J222" s="95"/>
      <c r="K222" s="95"/>
      <c r="L222" s="83"/>
      <c r="M222" s="57"/>
      <c r="N222" s="58"/>
    </row>
    <row r="223" spans="1:14" s="56" customFormat="1" ht="14.25" customHeight="1" x14ac:dyDescent="0.3">
      <c r="A223" s="93"/>
      <c r="B223" s="94"/>
      <c r="C223" s="95"/>
      <c r="D223" s="95"/>
      <c r="E223" s="96"/>
      <c r="F223" s="97"/>
      <c r="G223" s="95"/>
      <c r="H223" s="95"/>
      <c r="I223" s="95"/>
      <c r="J223" s="95"/>
      <c r="K223" s="95"/>
      <c r="L223" s="83"/>
      <c r="M223" s="57"/>
      <c r="N223" s="58"/>
    </row>
    <row r="224" spans="1:14" s="56" customFormat="1" ht="14.25" customHeight="1" x14ac:dyDescent="0.3">
      <c r="A224" s="93"/>
      <c r="B224" s="94"/>
      <c r="C224" s="95"/>
      <c r="D224" s="95"/>
      <c r="E224" s="96"/>
      <c r="F224" s="97"/>
      <c r="G224" s="95"/>
      <c r="H224" s="95"/>
      <c r="I224" s="95"/>
      <c r="J224" s="95"/>
      <c r="K224" s="95"/>
      <c r="L224" s="83"/>
      <c r="M224" s="57"/>
      <c r="N224" s="58"/>
    </row>
    <row r="225" spans="1:14" s="56" customFormat="1" ht="14.25" customHeight="1" x14ac:dyDescent="0.3">
      <c r="A225" s="93"/>
      <c r="B225" s="94"/>
      <c r="C225" s="95"/>
      <c r="D225" s="95"/>
      <c r="E225" s="96"/>
      <c r="F225" s="97"/>
      <c r="G225" s="95"/>
      <c r="H225" s="95"/>
      <c r="I225" s="95"/>
      <c r="J225" s="95"/>
      <c r="K225" s="95"/>
      <c r="L225" s="83"/>
      <c r="M225" s="57"/>
      <c r="N225" s="58"/>
    </row>
    <row r="226" spans="1:14" s="56" customFormat="1" ht="14.25" customHeight="1" x14ac:dyDescent="0.3">
      <c r="A226" s="93"/>
      <c r="B226" s="94"/>
      <c r="C226" s="95"/>
      <c r="D226" s="95"/>
      <c r="E226" s="96"/>
      <c r="F226" s="97"/>
      <c r="G226" s="95"/>
      <c r="H226" s="95"/>
      <c r="I226" s="95"/>
      <c r="J226" s="95"/>
      <c r="K226" s="95"/>
      <c r="L226" s="83"/>
      <c r="M226" s="57"/>
      <c r="N226" s="58"/>
    </row>
    <row r="227" spans="1:14" s="56" customFormat="1" ht="14.25" customHeight="1" x14ac:dyDescent="0.3">
      <c r="A227" s="93"/>
      <c r="B227" s="94"/>
      <c r="C227" s="95"/>
      <c r="D227" s="95"/>
      <c r="E227" s="96"/>
      <c r="F227" s="97"/>
      <c r="G227" s="95"/>
      <c r="H227" s="95"/>
      <c r="I227" s="95"/>
      <c r="J227" s="95"/>
      <c r="K227" s="95"/>
      <c r="L227" s="83"/>
      <c r="M227" s="57"/>
      <c r="N227" s="58"/>
    </row>
    <row r="228" spans="1:14" s="56" customFormat="1" ht="14.25" customHeight="1" x14ac:dyDescent="0.3">
      <c r="A228" s="93"/>
      <c r="B228" s="94"/>
      <c r="C228" s="95"/>
      <c r="D228" s="95"/>
      <c r="E228" s="96"/>
      <c r="F228" s="97"/>
      <c r="G228" s="95"/>
      <c r="H228" s="95"/>
      <c r="I228" s="95"/>
      <c r="J228" s="95"/>
      <c r="K228" s="95"/>
      <c r="L228" s="83"/>
      <c r="M228" s="57"/>
      <c r="N228" s="58"/>
    </row>
    <row r="229" spans="1:14" s="56" customFormat="1" ht="14.25" customHeight="1" x14ac:dyDescent="0.3">
      <c r="A229" s="93"/>
      <c r="B229" s="94"/>
      <c r="C229" s="95"/>
      <c r="D229" s="95"/>
      <c r="E229" s="96"/>
      <c r="F229" s="97"/>
      <c r="G229" s="95"/>
      <c r="H229" s="95"/>
      <c r="I229" s="95"/>
      <c r="J229" s="95"/>
      <c r="K229" s="95"/>
      <c r="L229" s="83"/>
      <c r="M229" s="57"/>
      <c r="N229" s="58"/>
    </row>
    <row r="230" spans="1:14" s="56" customFormat="1" ht="14.25" customHeight="1" x14ac:dyDescent="0.3">
      <c r="A230" s="93"/>
      <c r="B230" s="94"/>
      <c r="C230" s="95"/>
      <c r="D230" s="95"/>
      <c r="E230" s="96"/>
      <c r="F230" s="97"/>
      <c r="G230" s="95"/>
      <c r="H230" s="95"/>
      <c r="I230" s="95"/>
      <c r="J230" s="95"/>
      <c r="K230" s="95"/>
      <c r="L230" s="83"/>
      <c r="M230" s="57"/>
      <c r="N230" s="58"/>
    </row>
    <row r="231" spans="1:14" s="56" customFormat="1" ht="14.25" customHeight="1" x14ac:dyDescent="0.3">
      <c r="A231" s="93"/>
      <c r="B231" s="94"/>
      <c r="C231" s="95"/>
      <c r="D231" s="95"/>
      <c r="E231" s="96"/>
      <c r="F231" s="97"/>
      <c r="G231" s="95"/>
      <c r="H231" s="95"/>
      <c r="I231" s="95"/>
      <c r="J231" s="95"/>
      <c r="K231" s="95"/>
      <c r="L231" s="83"/>
      <c r="M231" s="57"/>
      <c r="N231" s="58"/>
    </row>
    <row r="232" spans="1:14" s="56" customFormat="1" ht="14.25" customHeight="1" x14ac:dyDescent="0.3">
      <c r="A232" s="93"/>
      <c r="B232" s="94"/>
      <c r="C232" s="95"/>
      <c r="D232" s="95"/>
      <c r="E232" s="96"/>
      <c r="F232" s="97"/>
      <c r="G232" s="95"/>
      <c r="H232" s="95"/>
      <c r="I232" s="95"/>
      <c r="J232" s="95"/>
      <c r="K232" s="95"/>
      <c r="L232" s="83"/>
      <c r="M232" s="57"/>
      <c r="N232" s="58"/>
    </row>
    <row r="233" spans="1:14" s="56" customFormat="1" ht="14.25" customHeight="1" x14ac:dyDescent="0.3">
      <c r="A233" s="93"/>
      <c r="B233" s="94"/>
      <c r="C233" s="95"/>
      <c r="D233" s="95"/>
      <c r="E233" s="96"/>
      <c r="F233" s="97"/>
      <c r="G233" s="95"/>
      <c r="H233" s="95"/>
      <c r="I233" s="95"/>
      <c r="J233" s="95"/>
      <c r="K233" s="95"/>
      <c r="L233" s="83"/>
      <c r="M233" s="57"/>
      <c r="N233" s="58"/>
    </row>
    <row r="234" spans="1:14" s="56" customFormat="1" ht="14.25" customHeight="1" x14ac:dyDescent="0.3">
      <c r="A234" s="93"/>
      <c r="B234" s="94"/>
      <c r="C234" s="95"/>
      <c r="D234" s="95"/>
      <c r="E234" s="96"/>
      <c r="F234" s="97"/>
      <c r="G234" s="95"/>
      <c r="H234" s="95"/>
      <c r="I234" s="95"/>
      <c r="J234" s="95"/>
      <c r="K234" s="95"/>
      <c r="L234" s="83"/>
      <c r="M234" s="57"/>
      <c r="N234" s="58"/>
    </row>
    <row r="235" spans="1:14" s="56" customFormat="1" ht="14.25" customHeight="1" x14ac:dyDescent="0.3">
      <c r="A235" s="93"/>
      <c r="B235" s="94"/>
      <c r="C235" s="95"/>
      <c r="D235" s="95"/>
      <c r="E235" s="96"/>
      <c r="F235" s="97"/>
      <c r="G235" s="95"/>
      <c r="H235" s="95"/>
      <c r="I235" s="95"/>
      <c r="J235" s="95"/>
      <c r="K235" s="95"/>
      <c r="L235" s="83"/>
      <c r="M235" s="57"/>
      <c r="N235" s="58"/>
    </row>
    <row r="236" spans="1:14" s="56" customFormat="1" ht="14.25" customHeight="1" x14ac:dyDescent="0.3">
      <c r="A236" s="93"/>
      <c r="B236" s="94"/>
      <c r="C236" s="95"/>
      <c r="D236" s="95"/>
      <c r="E236" s="96"/>
      <c r="F236" s="97"/>
      <c r="G236" s="95"/>
      <c r="H236" s="95"/>
      <c r="I236" s="95"/>
      <c r="J236" s="95"/>
      <c r="K236" s="95"/>
      <c r="L236" s="83"/>
      <c r="M236" s="57"/>
      <c r="N236" s="58"/>
    </row>
    <row r="237" spans="1:14" s="56" customFormat="1" ht="14.25" customHeight="1" x14ac:dyDescent="0.3">
      <c r="A237" s="93"/>
      <c r="B237" s="94"/>
      <c r="C237" s="95"/>
      <c r="D237" s="95"/>
      <c r="E237" s="96"/>
      <c r="F237" s="97"/>
      <c r="G237" s="95"/>
      <c r="H237" s="95"/>
      <c r="I237" s="95"/>
      <c r="J237" s="95"/>
      <c r="K237" s="95"/>
      <c r="L237" s="83"/>
      <c r="M237" s="57"/>
      <c r="N237" s="58"/>
    </row>
    <row r="238" spans="1:14" s="56" customFormat="1" ht="14.25" customHeight="1" x14ac:dyDescent="0.3">
      <c r="A238" s="93"/>
      <c r="B238" s="94"/>
      <c r="C238" s="95"/>
      <c r="D238" s="95"/>
      <c r="E238" s="96"/>
      <c r="F238" s="97"/>
      <c r="G238" s="95"/>
      <c r="H238" s="95"/>
      <c r="I238" s="95"/>
      <c r="J238" s="95"/>
      <c r="K238" s="95"/>
      <c r="L238" s="83"/>
      <c r="M238" s="57"/>
      <c r="N238" s="58"/>
    </row>
    <row r="239" spans="1:14" s="56" customFormat="1" ht="14.25" customHeight="1" x14ac:dyDescent="0.3">
      <c r="A239" s="93"/>
      <c r="B239" s="94"/>
      <c r="C239" s="95"/>
      <c r="D239" s="95"/>
      <c r="E239" s="96"/>
      <c r="F239" s="97"/>
      <c r="G239" s="95"/>
      <c r="H239" s="95"/>
      <c r="I239" s="95"/>
      <c r="J239" s="95"/>
      <c r="K239" s="95"/>
      <c r="L239" s="83"/>
      <c r="M239" s="57"/>
      <c r="N239" s="58"/>
    </row>
    <row r="240" spans="1:14" s="56" customFormat="1" ht="14.25" customHeight="1" x14ac:dyDescent="0.3">
      <c r="A240" s="93"/>
      <c r="B240" s="94"/>
      <c r="C240" s="95"/>
      <c r="D240" s="95"/>
      <c r="E240" s="96"/>
      <c r="F240" s="97"/>
      <c r="G240" s="95"/>
      <c r="H240" s="95"/>
      <c r="I240" s="95"/>
      <c r="J240" s="95"/>
      <c r="K240" s="95"/>
      <c r="L240" s="83"/>
      <c r="M240" s="57"/>
      <c r="N240" s="58"/>
    </row>
    <row r="241" spans="1:14" s="56" customFormat="1" ht="14.25" customHeight="1" x14ac:dyDescent="0.3">
      <c r="A241" s="93"/>
      <c r="B241" s="94"/>
      <c r="C241" s="95"/>
      <c r="D241" s="95"/>
      <c r="E241" s="96"/>
      <c r="F241" s="97"/>
      <c r="G241" s="95"/>
      <c r="H241" s="95"/>
      <c r="I241" s="95"/>
      <c r="J241" s="95"/>
      <c r="K241" s="95"/>
      <c r="L241" s="83"/>
      <c r="M241" s="57"/>
      <c r="N241" s="58"/>
    </row>
    <row r="242" spans="1:14" s="56" customFormat="1" ht="14.25" customHeight="1" x14ac:dyDescent="0.3">
      <c r="A242" s="93"/>
      <c r="B242" s="94"/>
      <c r="C242" s="95"/>
      <c r="D242" s="95"/>
      <c r="E242" s="96"/>
      <c r="F242" s="97"/>
      <c r="G242" s="95"/>
      <c r="H242" s="95"/>
      <c r="I242" s="95"/>
      <c r="J242" s="95"/>
      <c r="K242" s="95"/>
      <c r="L242" s="83"/>
      <c r="M242" s="57"/>
      <c r="N242" s="58"/>
    </row>
    <row r="243" spans="1:14" s="56" customFormat="1" ht="14.25" customHeight="1" x14ac:dyDescent="0.3">
      <c r="A243" s="93"/>
      <c r="B243" s="94"/>
      <c r="C243" s="95"/>
      <c r="D243" s="95"/>
      <c r="E243" s="96"/>
      <c r="F243" s="97"/>
      <c r="G243" s="95"/>
      <c r="H243" s="95"/>
      <c r="I243" s="95"/>
      <c r="J243" s="95"/>
      <c r="K243" s="95"/>
      <c r="L243" s="83"/>
      <c r="M243" s="57"/>
      <c r="N243" s="58"/>
    </row>
    <row r="244" spans="1:14" s="56" customFormat="1" ht="14.25" customHeight="1" x14ac:dyDescent="0.3">
      <c r="A244" s="93"/>
      <c r="B244" s="94"/>
      <c r="C244" s="95"/>
      <c r="D244" s="95"/>
      <c r="E244" s="96"/>
      <c r="F244" s="97"/>
      <c r="G244" s="95"/>
      <c r="H244" s="95"/>
      <c r="I244" s="95"/>
      <c r="J244" s="95"/>
      <c r="K244" s="95"/>
      <c r="L244" s="83"/>
      <c r="M244" s="57"/>
      <c r="N244" s="58"/>
    </row>
    <row r="245" spans="1:14" s="56" customFormat="1" ht="14.25" customHeight="1" x14ac:dyDescent="0.3">
      <c r="A245" s="93"/>
      <c r="B245" s="94"/>
      <c r="C245" s="95"/>
      <c r="D245" s="95"/>
      <c r="E245" s="96"/>
      <c r="F245" s="97"/>
      <c r="G245" s="95"/>
      <c r="H245" s="95"/>
      <c r="I245" s="95"/>
      <c r="J245" s="95"/>
      <c r="K245" s="95"/>
      <c r="L245" s="83"/>
      <c r="M245" s="57"/>
      <c r="N245" s="58"/>
    </row>
    <row r="246" spans="1:14" s="56" customFormat="1" ht="14.25" customHeight="1" x14ac:dyDescent="0.3">
      <c r="A246" s="93"/>
      <c r="B246" s="94"/>
      <c r="C246" s="95"/>
      <c r="D246" s="95"/>
      <c r="E246" s="96"/>
      <c r="F246" s="97"/>
      <c r="G246" s="95"/>
      <c r="H246" s="95"/>
      <c r="I246" s="95"/>
      <c r="J246" s="95"/>
      <c r="K246" s="95"/>
      <c r="L246" s="83"/>
      <c r="M246" s="57"/>
      <c r="N246" s="58"/>
    </row>
    <row r="247" spans="1:14" s="56" customFormat="1" ht="14.25" customHeight="1" x14ac:dyDescent="0.3">
      <c r="A247" s="93"/>
      <c r="B247" s="94"/>
      <c r="C247" s="95"/>
      <c r="D247" s="95"/>
      <c r="E247" s="96"/>
      <c r="F247" s="97"/>
      <c r="G247" s="95"/>
      <c r="H247" s="95"/>
      <c r="I247" s="95"/>
      <c r="J247" s="95"/>
      <c r="K247" s="95"/>
      <c r="L247" s="83"/>
      <c r="M247" s="57"/>
      <c r="N247" s="58"/>
    </row>
    <row r="248" spans="1:14" s="56" customFormat="1" ht="14.25" customHeight="1" x14ac:dyDescent="0.3">
      <c r="A248" s="93"/>
      <c r="B248" s="94"/>
      <c r="C248" s="95"/>
      <c r="D248" s="95"/>
      <c r="E248" s="96"/>
      <c r="F248" s="97"/>
      <c r="G248" s="95"/>
      <c r="H248" s="95"/>
      <c r="I248" s="95"/>
      <c r="J248" s="95"/>
      <c r="K248" s="95"/>
      <c r="L248" s="83"/>
      <c r="M248" s="57"/>
      <c r="N248" s="58"/>
    </row>
    <row r="249" spans="1:14" s="56" customFormat="1" ht="14.25" customHeight="1" x14ac:dyDescent="0.3">
      <c r="A249" s="93"/>
      <c r="B249" s="94"/>
      <c r="C249" s="95"/>
      <c r="D249" s="95"/>
      <c r="E249" s="96"/>
      <c r="F249" s="97"/>
      <c r="G249" s="95"/>
      <c r="H249" s="95"/>
      <c r="I249" s="95"/>
      <c r="J249" s="95"/>
      <c r="K249" s="95"/>
      <c r="L249" s="83"/>
      <c r="M249" s="57"/>
      <c r="N249" s="58"/>
    </row>
    <row r="250" spans="1:14" s="56" customFormat="1" ht="14.25" customHeight="1" x14ac:dyDescent="0.3">
      <c r="A250" s="93"/>
      <c r="B250" s="94"/>
      <c r="C250" s="95"/>
      <c r="D250" s="95"/>
      <c r="E250" s="96"/>
      <c r="F250" s="97"/>
      <c r="G250" s="95"/>
      <c r="H250" s="95"/>
      <c r="I250" s="95"/>
      <c r="J250" s="95"/>
      <c r="K250" s="95"/>
      <c r="L250" s="83"/>
      <c r="M250" s="57"/>
      <c r="N250" s="58"/>
    </row>
    <row r="251" spans="1:14" s="56" customFormat="1" ht="14.25" customHeight="1" x14ac:dyDescent="0.3">
      <c r="A251" s="93"/>
      <c r="B251" s="94"/>
      <c r="C251" s="95"/>
      <c r="D251" s="95"/>
      <c r="E251" s="96"/>
      <c r="F251" s="97"/>
      <c r="G251" s="95"/>
      <c r="H251" s="95"/>
      <c r="I251" s="95"/>
      <c r="J251" s="95"/>
      <c r="K251" s="95"/>
      <c r="L251" s="83"/>
      <c r="M251" s="57"/>
      <c r="N251" s="58"/>
    </row>
    <row r="252" spans="1:14" s="56" customFormat="1" ht="14.25" customHeight="1" x14ac:dyDescent="0.3">
      <c r="A252" s="93"/>
      <c r="B252" s="94"/>
      <c r="C252" s="95"/>
      <c r="D252" s="95"/>
      <c r="E252" s="96"/>
      <c r="F252" s="97"/>
      <c r="G252" s="95"/>
      <c r="H252" s="95"/>
      <c r="I252" s="95"/>
      <c r="J252" s="95"/>
      <c r="K252" s="95"/>
      <c r="L252" s="83"/>
      <c r="M252" s="57"/>
      <c r="N252" s="58"/>
    </row>
    <row r="253" spans="1:14" s="56" customFormat="1" ht="14.25" customHeight="1" x14ac:dyDescent="0.3">
      <c r="A253" s="93"/>
      <c r="B253" s="94"/>
      <c r="C253" s="95"/>
      <c r="D253" s="95"/>
      <c r="E253" s="96"/>
      <c r="F253" s="97"/>
      <c r="G253" s="95"/>
      <c r="H253" s="95"/>
      <c r="I253" s="95"/>
      <c r="J253" s="95"/>
      <c r="K253" s="95"/>
      <c r="L253" s="83"/>
      <c r="M253" s="57"/>
      <c r="N253" s="58"/>
    </row>
    <row r="254" spans="1:14" s="56" customFormat="1" ht="14.25" customHeight="1" x14ac:dyDescent="0.3">
      <c r="A254" s="93"/>
      <c r="B254" s="94"/>
      <c r="C254" s="95"/>
      <c r="D254" s="95"/>
      <c r="E254" s="96"/>
      <c r="F254" s="97"/>
      <c r="G254" s="95"/>
      <c r="H254" s="95"/>
      <c r="I254" s="95"/>
      <c r="J254" s="95"/>
      <c r="K254" s="95"/>
      <c r="L254" s="83"/>
      <c r="M254" s="57"/>
      <c r="N254" s="58"/>
    </row>
    <row r="255" spans="1:14" s="56" customFormat="1" ht="14.25" customHeight="1" x14ac:dyDescent="0.3">
      <c r="A255" s="93"/>
      <c r="B255" s="94"/>
      <c r="C255" s="95"/>
      <c r="D255" s="95"/>
      <c r="E255" s="96"/>
      <c r="F255" s="97"/>
      <c r="G255" s="95"/>
      <c r="H255" s="95"/>
      <c r="I255" s="95"/>
      <c r="J255" s="95"/>
      <c r="K255" s="95"/>
      <c r="L255" s="83"/>
      <c r="M255" s="57"/>
      <c r="N255" s="58"/>
    </row>
    <row r="256" spans="1:14" s="56" customFormat="1" ht="14.25" customHeight="1" x14ac:dyDescent="0.3">
      <c r="A256" s="93"/>
      <c r="B256" s="94"/>
      <c r="C256" s="95"/>
      <c r="D256" s="95"/>
      <c r="E256" s="96"/>
      <c r="F256" s="97"/>
      <c r="G256" s="95"/>
      <c r="H256" s="95"/>
      <c r="I256" s="95"/>
      <c r="J256" s="95"/>
      <c r="K256" s="95"/>
      <c r="L256" s="83"/>
      <c r="M256" s="57"/>
      <c r="N256" s="58"/>
    </row>
    <row r="257" spans="1:14" s="56" customFormat="1" ht="14.25" customHeight="1" x14ac:dyDescent="0.3">
      <c r="A257" s="93"/>
      <c r="B257" s="94"/>
      <c r="C257" s="95"/>
      <c r="D257" s="95"/>
      <c r="E257" s="96"/>
      <c r="F257" s="97"/>
      <c r="G257" s="95"/>
      <c r="H257" s="95"/>
      <c r="I257" s="95"/>
      <c r="J257" s="95"/>
      <c r="K257" s="95"/>
      <c r="L257" s="83"/>
      <c r="M257" s="57"/>
      <c r="N257" s="58"/>
    </row>
    <row r="258" spans="1:14" s="56" customFormat="1" ht="14.25" customHeight="1" x14ac:dyDescent="0.3">
      <c r="A258" s="93"/>
      <c r="B258" s="94"/>
      <c r="C258" s="95"/>
      <c r="D258" s="95"/>
      <c r="E258" s="96"/>
      <c r="F258" s="97"/>
      <c r="G258" s="95"/>
      <c r="H258" s="95"/>
      <c r="I258" s="95"/>
      <c r="J258" s="95"/>
      <c r="K258" s="95"/>
      <c r="L258" s="83"/>
      <c r="M258" s="57"/>
      <c r="N258" s="58"/>
    </row>
    <row r="259" spans="1:14" s="56" customFormat="1" ht="14.25" customHeight="1" x14ac:dyDescent="0.3">
      <c r="A259" s="93"/>
      <c r="B259" s="94"/>
      <c r="C259" s="95"/>
      <c r="D259" s="95"/>
      <c r="E259" s="96"/>
      <c r="F259" s="97"/>
      <c r="G259" s="95"/>
      <c r="H259" s="95"/>
      <c r="I259" s="95"/>
      <c r="J259" s="95"/>
      <c r="K259" s="95"/>
      <c r="L259" s="83"/>
      <c r="M259" s="57"/>
      <c r="N259" s="58"/>
    </row>
    <row r="260" spans="1:14" s="56" customFormat="1" ht="14.25" customHeight="1" x14ac:dyDescent="0.3">
      <c r="A260" s="93"/>
      <c r="B260" s="94"/>
      <c r="C260" s="95"/>
      <c r="D260" s="95"/>
      <c r="E260" s="96"/>
      <c r="F260" s="97"/>
      <c r="G260" s="95"/>
      <c r="H260" s="95"/>
      <c r="I260" s="95"/>
      <c r="J260" s="95"/>
      <c r="K260" s="95"/>
      <c r="L260" s="83"/>
      <c r="M260" s="57"/>
      <c r="N260" s="58"/>
    </row>
    <row r="261" spans="1:14" s="56" customFormat="1" ht="14.25" customHeight="1" x14ac:dyDescent="0.3">
      <c r="A261" s="93"/>
      <c r="B261" s="94"/>
      <c r="C261" s="95"/>
      <c r="D261" s="95"/>
      <c r="E261" s="96"/>
      <c r="F261" s="97"/>
      <c r="G261" s="95"/>
      <c r="H261" s="95"/>
      <c r="I261" s="95"/>
      <c r="J261" s="95"/>
      <c r="K261" s="95"/>
      <c r="L261" s="83"/>
      <c r="M261" s="57"/>
      <c r="N261" s="58"/>
    </row>
    <row r="262" spans="1:14" s="56" customFormat="1" ht="14.25" customHeight="1" x14ac:dyDescent="0.3">
      <c r="A262" s="93"/>
      <c r="B262" s="94"/>
      <c r="C262" s="95"/>
      <c r="D262" s="95"/>
      <c r="E262" s="96"/>
      <c r="F262" s="97"/>
      <c r="G262" s="95"/>
      <c r="H262" s="95"/>
      <c r="I262" s="95"/>
      <c r="J262" s="95"/>
      <c r="K262" s="95"/>
      <c r="L262" s="83"/>
      <c r="M262" s="57"/>
      <c r="N262" s="58"/>
    </row>
    <row r="263" spans="1:14" s="56" customFormat="1" ht="14.25" customHeight="1" x14ac:dyDescent="0.3">
      <c r="A263" s="93"/>
      <c r="B263" s="94"/>
      <c r="C263" s="95"/>
      <c r="D263" s="95"/>
      <c r="E263" s="96"/>
      <c r="F263" s="97"/>
      <c r="G263" s="95"/>
      <c r="H263" s="95"/>
      <c r="I263" s="95"/>
      <c r="J263" s="95"/>
      <c r="K263" s="95"/>
      <c r="L263" s="83"/>
      <c r="M263" s="57"/>
      <c r="N263" s="58"/>
    </row>
    <row r="264" spans="1:14" s="56" customFormat="1" ht="14.25" customHeight="1" x14ac:dyDescent="0.3">
      <c r="A264" s="93"/>
      <c r="B264" s="94"/>
      <c r="C264" s="95"/>
      <c r="D264" s="95"/>
      <c r="E264" s="96"/>
      <c r="F264" s="97"/>
      <c r="G264" s="95"/>
      <c r="H264" s="95"/>
      <c r="I264" s="95"/>
      <c r="J264" s="95"/>
      <c r="K264" s="95"/>
      <c r="L264" s="83"/>
      <c r="M264" s="57"/>
      <c r="N264" s="58"/>
    </row>
    <row r="265" spans="1:14" s="56" customFormat="1" ht="14.25" customHeight="1" x14ac:dyDescent="0.3">
      <c r="A265" s="93"/>
      <c r="B265" s="94"/>
      <c r="C265" s="95"/>
      <c r="D265" s="95"/>
      <c r="E265" s="96"/>
      <c r="F265" s="97"/>
      <c r="G265" s="95"/>
      <c r="H265" s="95"/>
      <c r="I265" s="95"/>
      <c r="J265" s="95"/>
      <c r="K265" s="95"/>
      <c r="L265" s="83"/>
      <c r="M265" s="57"/>
      <c r="N265" s="58"/>
    </row>
    <row r="266" spans="1:14" s="56" customFormat="1" ht="14.25" customHeight="1" x14ac:dyDescent="0.3">
      <c r="A266" s="93"/>
      <c r="B266" s="94"/>
      <c r="C266" s="95"/>
      <c r="D266" s="95"/>
      <c r="E266" s="96"/>
      <c r="F266" s="97"/>
      <c r="G266" s="95"/>
      <c r="H266" s="95"/>
      <c r="I266" s="95"/>
      <c r="J266" s="95"/>
      <c r="K266" s="95"/>
      <c r="L266" s="83"/>
      <c r="M266" s="57"/>
      <c r="N266" s="58"/>
    </row>
    <row r="267" spans="1:14" s="56" customFormat="1" ht="14.25" customHeight="1" x14ac:dyDescent="0.3">
      <c r="A267" s="93"/>
      <c r="B267" s="94"/>
      <c r="C267" s="95"/>
      <c r="D267" s="95"/>
      <c r="E267" s="96"/>
      <c r="F267" s="97"/>
      <c r="G267" s="95"/>
      <c r="H267" s="95"/>
      <c r="I267" s="95"/>
      <c r="J267" s="95"/>
      <c r="K267" s="95"/>
      <c r="L267" s="83"/>
      <c r="M267" s="57"/>
      <c r="N267" s="58"/>
    </row>
    <row r="268" spans="1:14" s="56" customFormat="1" ht="14.25" customHeight="1" x14ac:dyDescent="0.3">
      <c r="A268" s="93"/>
      <c r="B268" s="94"/>
      <c r="C268" s="95"/>
      <c r="D268" s="95"/>
      <c r="E268" s="96"/>
      <c r="F268" s="97"/>
      <c r="G268" s="95"/>
      <c r="H268" s="95"/>
      <c r="I268" s="95"/>
      <c r="J268" s="95"/>
      <c r="K268" s="95"/>
      <c r="L268" s="83"/>
      <c r="M268" s="57"/>
      <c r="N268" s="58"/>
    </row>
    <row r="269" spans="1:14" s="56" customFormat="1" ht="14.25" customHeight="1" x14ac:dyDescent="0.3">
      <c r="A269" s="93"/>
      <c r="B269" s="94"/>
      <c r="C269" s="95"/>
      <c r="D269" s="95"/>
      <c r="E269" s="96"/>
      <c r="F269" s="97"/>
      <c r="G269" s="95"/>
      <c r="H269" s="95"/>
      <c r="I269" s="95"/>
      <c r="J269" s="95"/>
      <c r="K269" s="95"/>
      <c r="L269" s="83"/>
      <c r="M269" s="57"/>
      <c r="N269" s="58"/>
    </row>
    <row r="270" spans="1:14" ht="14.25" customHeight="1" x14ac:dyDescent="0.3">
      <c r="L270" s="83"/>
    </row>
    <row r="271" spans="1:14" ht="14.25" customHeight="1" x14ac:dyDescent="0.3">
      <c r="L271" s="83"/>
    </row>
    <row r="272" spans="1:14" ht="14.25" customHeight="1" x14ac:dyDescent="0.3">
      <c r="L272" s="83"/>
    </row>
    <row r="273" spans="1:13" ht="14.25" customHeight="1" x14ac:dyDescent="0.3">
      <c r="L273" s="83"/>
    </row>
    <row r="274" spans="1:13" ht="14.25" customHeight="1" x14ac:dyDescent="0.3">
      <c r="L274" s="83"/>
    </row>
    <row r="275" spans="1:13" ht="14.25" customHeight="1" x14ac:dyDescent="0.3">
      <c r="L275" s="83"/>
    </row>
    <row r="276" spans="1:13" ht="14.25" customHeight="1" x14ac:dyDescent="0.3">
      <c r="L276" s="83"/>
    </row>
    <row r="277" spans="1:13" ht="14.25" customHeight="1" x14ac:dyDescent="0.3">
      <c r="L277" s="83"/>
    </row>
    <row r="278" spans="1:13" ht="14.25" customHeight="1" x14ac:dyDescent="0.3">
      <c r="L278" s="83"/>
    </row>
    <row r="279" spans="1:13" s="85" customFormat="1" ht="30" customHeight="1" x14ac:dyDescent="0.25">
      <c r="A279" s="93"/>
      <c r="B279" s="94"/>
      <c r="C279" s="95"/>
      <c r="D279" s="95"/>
      <c r="E279" s="96"/>
      <c r="F279" s="97"/>
      <c r="G279" s="95"/>
      <c r="H279" s="95"/>
      <c r="I279" s="95"/>
      <c r="J279" s="95"/>
      <c r="K279" s="95"/>
      <c r="L279" s="86"/>
      <c r="M279" s="67"/>
    </row>
    <row r="280" spans="1:13" ht="14.25" customHeight="1" x14ac:dyDescent="0.3">
      <c r="L280" s="83"/>
    </row>
    <row r="281" spans="1:13" ht="14.25" customHeight="1" x14ac:dyDescent="0.3">
      <c r="L281" s="83"/>
    </row>
    <row r="282" spans="1:13" ht="14.25" customHeight="1" x14ac:dyDescent="0.3">
      <c r="L282" s="83"/>
    </row>
    <row r="283" spans="1:13" ht="14.25" customHeight="1" x14ac:dyDescent="0.3">
      <c r="L283" s="83"/>
    </row>
    <row r="284" spans="1:13" ht="14.25" customHeight="1" x14ac:dyDescent="0.3">
      <c r="L284" s="83"/>
    </row>
    <row r="285" spans="1:13" ht="14.25" customHeight="1" x14ac:dyDescent="0.3">
      <c r="L285" s="83"/>
    </row>
    <row r="286" spans="1:13" ht="14.25" customHeight="1" x14ac:dyDescent="0.3">
      <c r="L286" s="83"/>
    </row>
    <row r="288" spans="1:13" s="85" customFormat="1" ht="30" customHeight="1" x14ac:dyDescent="0.25">
      <c r="A288" s="93"/>
      <c r="B288" s="94"/>
      <c r="C288" s="95"/>
      <c r="D288" s="95"/>
      <c r="E288" s="96"/>
      <c r="F288" s="97"/>
      <c r="G288" s="95"/>
      <c r="H288" s="95"/>
      <c r="I288" s="95"/>
      <c r="J288" s="95"/>
      <c r="K288" s="95"/>
      <c r="L288" s="86"/>
      <c r="M288" s="67"/>
    </row>
    <row r="289" spans="2:14" ht="13.15" customHeight="1" x14ac:dyDescent="0.3"/>
    <row r="294" spans="2:14" s="93" customFormat="1" ht="13.15" customHeight="1" x14ac:dyDescent="0.3">
      <c r="B294" s="94"/>
      <c r="C294" s="95"/>
      <c r="D294" s="95"/>
      <c r="E294" s="96"/>
      <c r="F294" s="97"/>
      <c r="G294" s="95"/>
      <c r="H294" s="95"/>
      <c r="I294" s="95"/>
      <c r="J294" s="95"/>
      <c r="K294" s="95"/>
      <c r="L294" s="56"/>
      <c r="M294" s="57"/>
      <c r="N294" s="58"/>
    </row>
    <row r="296" spans="2:14" s="93" customFormat="1" ht="13.15" customHeight="1" x14ac:dyDescent="0.3">
      <c r="B296" s="94"/>
      <c r="C296" s="95"/>
      <c r="D296" s="95"/>
      <c r="E296" s="96"/>
      <c r="F296" s="97"/>
      <c r="G296" s="95"/>
      <c r="H296" s="95"/>
      <c r="I296" s="95"/>
      <c r="J296" s="95"/>
      <c r="K296" s="95"/>
      <c r="L296" s="56"/>
      <c r="M296" s="57"/>
      <c r="N296" s="58"/>
    </row>
    <row r="300" spans="2:14" s="93" customFormat="1" ht="13.15" customHeight="1" x14ac:dyDescent="0.3">
      <c r="B300" s="94"/>
      <c r="C300" s="95"/>
      <c r="D300" s="95"/>
      <c r="E300" s="96"/>
      <c r="F300" s="97"/>
      <c r="G300" s="95"/>
      <c r="H300" s="95"/>
      <c r="I300" s="95"/>
      <c r="J300" s="95"/>
      <c r="K300" s="95"/>
      <c r="L300" s="56"/>
      <c r="M300" s="57"/>
      <c r="N300" s="58"/>
    </row>
    <row r="304" spans="2:14" s="93" customFormat="1" ht="13.15" customHeight="1" x14ac:dyDescent="0.3">
      <c r="B304" s="94"/>
      <c r="C304" s="95"/>
      <c r="D304" s="95"/>
      <c r="E304" s="96"/>
      <c r="F304" s="97"/>
      <c r="G304" s="95"/>
      <c r="H304" s="95"/>
      <c r="I304" s="95"/>
      <c r="J304" s="95"/>
      <c r="K304" s="95"/>
      <c r="L304" s="56"/>
      <c r="M304" s="57"/>
      <c r="N304" s="58"/>
    </row>
    <row r="312" spans="2:14" s="93" customFormat="1" ht="13.15" customHeight="1" x14ac:dyDescent="0.3">
      <c r="B312" s="94"/>
      <c r="C312" s="95"/>
      <c r="D312" s="95"/>
      <c r="E312" s="96"/>
      <c r="F312" s="97"/>
      <c r="G312" s="95"/>
      <c r="H312" s="95"/>
      <c r="I312" s="95"/>
      <c r="J312" s="95"/>
      <c r="K312" s="95"/>
      <c r="L312" s="56"/>
      <c r="M312" s="57"/>
      <c r="N312" s="58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K9"/>
  <sheetViews>
    <sheetView workbookViewId="0">
      <selection activeCell="R33" sqref="R33"/>
    </sheetView>
  </sheetViews>
  <sheetFormatPr defaultRowHeight="12.5" x14ac:dyDescent="0.25"/>
  <cols>
    <col min="2" max="2" width="14" customWidth="1"/>
    <col min="5" max="5" width="13.26953125" customWidth="1"/>
    <col min="11" max="11" width="9.7265625" bestFit="1" customWidth="1"/>
  </cols>
  <sheetData>
    <row r="3" spans="1:11" ht="13" thickBot="1" x14ac:dyDescent="0.3"/>
    <row r="4" spans="1:11" x14ac:dyDescent="0.25">
      <c r="A4" s="291" t="s">
        <v>0</v>
      </c>
      <c r="B4" s="289" t="s">
        <v>1</v>
      </c>
      <c r="C4" s="289" t="s">
        <v>6</v>
      </c>
      <c r="D4" s="289" t="s">
        <v>7</v>
      </c>
      <c r="E4" s="289" t="s">
        <v>17</v>
      </c>
      <c r="F4" s="289" t="s">
        <v>2</v>
      </c>
      <c r="G4" s="289" t="s">
        <v>3</v>
      </c>
      <c r="H4" s="289" t="s">
        <v>4</v>
      </c>
      <c r="I4" s="289" t="s">
        <v>15</v>
      </c>
      <c r="J4" s="289" t="s">
        <v>16</v>
      </c>
      <c r="K4" s="287" t="s">
        <v>5</v>
      </c>
    </row>
    <row r="5" spans="1:11" x14ac:dyDescent="0.25">
      <c r="A5" s="292"/>
      <c r="B5" s="290"/>
      <c r="C5" s="290"/>
      <c r="D5" s="290"/>
      <c r="E5" s="290"/>
      <c r="F5" s="290"/>
      <c r="G5" s="290"/>
      <c r="H5" s="290"/>
      <c r="I5" s="290"/>
      <c r="J5" s="290"/>
      <c r="K5" s="288"/>
    </row>
    <row r="6" spans="1:11" x14ac:dyDescent="0.25">
      <c r="A6" s="292"/>
      <c r="B6" s="290"/>
      <c r="C6" s="290"/>
      <c r="D6" s="290"/>
      <c r="E6" s="290"/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41" t="s">
        <v>14</v>
      </c>
    </row>
    <row r="7" spans="1:11" x14ac:dyDescent="0.25">
      <c r="A7" s="11" t="s">
        <v>26</v>
      </c>
      <c r="B7" s="40">
        <v>1</v>
      </c>
      <c r="C7" s="40" t="s">
        <v>19</v>
      </c>
      <c r="D7" s="40" t="s">
        <v>8</v>
      </c>
      <c r="E7" s="40" t="s">
        <v>9</v>
      </c>
      <c r="F7" s="40">
        <v>5</v>
      </c>
      <c r="G7" s="40" t="s">
        <v>10</v>
      </c>
      <c r="H7" s="40" t="s">
        <v>11</v>
      </c>
      <c r="I7" s="40">
        <v>8</v>
      </c>
      <c r="J7" s="40">
        <v>9</v>
      </c>
      <c r="K7" s="42">
        <v>10</v>
      </c>
    </row>
    <row r="8" spans="1:11" x14ac:dyDescent="0.25">
      <c r="A8" s="43"/>
      <c r="B8" s="1"/>
      <c r="C8" s="3"/>
      <c r="D8" s="3"/>
      <c r="E8" s="3"/>
      <c r="F8" s="3"/>
      <c r="G8" s="3"/>
      <c r="H8" s="3"/>
      <c r="I8" s="3"/>
      <c r="J8" s="3"/>
      <c r="K8" s="44"/>
    </row>
    <row r="9" spans="1:11" ht="35" thickBot="1" x14ac:dyDescent="0.3">
      <c r="A9" s="45" t="s">
        <v>26</v>
      </c>
      <c r="B9" s="46" t="s">
        <v>93</v>
      </c>
      <c r="C9" s="5" t="s">
        <v>13</v>
      </c>
      <c r="D9" s="49">
        <v>9</v>
      </c>
      <c r="E9" s="8">
        <v>3500</v>
      </c>
      <c r="F9" s="8">
        <v>0</v>
      </c>
      <c r="G9" s="8">
        <v>0</v>
      </c>
      <c r="H9" s="8">
        <v>0</v>
      </c>
      <c r="I9" s="8">
        <f>0</f>
        <v>0</v>
      </c>
      <c r="J9" s="8">
        <f>0</f>
        <v>0</v>
      </c>
      <c r="K9" s="6">
        <f>D9*E9</f>
        <v>31500</v>
      </c>
    </row>
  </sheetData>
  <mergeCells count="11">
    <mergeCell ref="A4:A6"/>
    <mergeCell ref="B4:B6"/>
    <mergeCell ref="C4:C6"/>
    <mergeCell ref="D4:D6"/>
    <mergeCell ref="J4:J5"/>
    <mergeCell ref="K4:K5"/>
    <mergeCell ref="E4:E6"/>
    <mergeCell ref="F4:F5"/>
    <mergeCell ref="G4:G5"/>
    <mergeCell ref="H4:H5"/>
    <mergeCell ref="I4:I5"/>
  </mergeCells>
  <phoneticPr fontId="1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"/>
  <sheetViews>
    <sheetView view="pageBreakPreview" topLeftCell="A13" zoomScaleNormal="100" workbookViewId="0">
      <selection activeCell="K24" sqref="K24"/>
    </sheetView>
  </sheetViews>
  <sheetFormatPr defaultRowHeight="12.5" x14ac:dyDescent="0.25"/>
  <cols>
    <col min="2" max="2" width="30.54296875" customWidth="1"/>
    <col min="3" max="8" width="13.54296875" customWidth="1"/>
    <col min="9" max="9" width="12.7265625" bestFit="1" customWidth="1"/>
    <col min="10" max="10" width="12.54296875" customWidth="1"/>
    <col min="13" max="13" width="24.453125" customWidth="1"/>
  </cols>
  <sheetData>
    <row r="1" spans="1:12" hidden="1" x14ac:dyDescent="0.25"/>
    <row r="2" spans="1:12" ht="20" hidden="1" x14ac:dyDescent="0.4">
      <c r="A2" s="250" t="str">
        <f>IF(L3=1, "CENTRALIZATOR OBIECTE CANAL AGLOMERAREA GRADISTEA", "OBJECT SUMMARY - SEWERAGE - GRADISTEA AGGLOMERATION")</f>
        <v>CENTRALIZATOR OBIECTE CANAL AGLOMERAREA GRADISTEA</v>
      </c>
      <c r="B2" s="250"/>
      <c r="C2" s="250"/>
      <c r="D2" s="250"/>
      <c r="E2" s="250"/>
      <c r="F2" s="250"/>
      <c r="G2" s="250"/>
      <c r="H2" s="250"/>
    </row>
    <row r="3" spans="1:12" hidden="1" x14ac:dyDescent="0.25">
      <c r="L3">
        <v>1</v>
      </c>
    </row>
    <row r="4" spans="1:12" ht="13" hidden="1" thickBot="1" x14ac:dyDescent="0.3"/>
    <row r="5" spans="1:12" hidden="1" x14ac:dyDescent="0.25">
      <c r="A5" s="9" t="s">
        <v>0</v>
      </c>
      <c r="B5" s="10" t="str">
        <f>IF(L3=1, "DENUMIREA OBIECTELOR", "OBJECT NAME")</f>
        <v>DENUMIREA OBIECTELOR</v>
      </c>
      <c r="C5" s="245" t="str">
        <f>IF(L3=1, "Valoare (EUR)", "Value (EUR)")</f>
        <v>Valoare (EUR)</v>
      </c>
      <c r="D5" s="246"/>
      <c r="E5" s="246"/>
      <c r="F5" s="246"/>
      <c r="G5" s="246"/>
      <c r="H5" s="247"/>
    </row>
    <row r="6" spans="1:12" ht="23" hidden="1" x14ac:dyDescent="0.25">
      <c r="A6" s="11"/>
      <c r="B6" s="2"/>
      <c r="C6" s="2" t="s">
        <v>38</v>
      </c>
      <c r="D6" s="2" t="str">
        <f>IF(L3=1, "MU", "MI")</f>
        <v>MU</v>
      </c>
      <c r="E6" s="2" t="str">
        <f>IF(L3=1, "U", "M")</f>
        <v>U</v>
      </c>
      <c r="F6" s="2" t="str">
        <f>IF(L3=1, "Echip. Transport", "Transport Equip.")</f>
        <v>Echip. Transport</v>
      </c>
      <c r="G6" s="2" t="str">
        <f>IF(L3=1, "Dotari", "Endowments")</f>
        <v>Dotari</v>
      </c>
      <c r="H6" s="12" t="s">
        <v>5</v>
      </c>
    </row>
    <row r="7" spans="1:12" hidden="1" x14ac:dyDescent="0.25">
      <c r="A7" s="11" t="s">
        <v>26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3" t="s">
        <v>10</v>
      </c>
      <c r="H7" s="14">
        <v>7</v>
      </c>
    </row>
    <row r="8" spans="1:12" ht="12.75" hidden="1" customHeight="1" x14ac:dyDescent="0.25">
      <c r="A8" s="248" t="str">
        <f>IF(L3=1, "Canalizare", "Sewerage")</f>
        <v>Canalizare</v>
      </c>
      <c r="B8" s="249"/>
      <c r="C8" s="4"/>
      <c r="D8" s="4"/>
      <c r="E8" s="4"/>
      <c r="F8" s="4"/>
      <c r="G8" s="4"/>
      <c r="H8" s="15"/>
    </row>
    <row r="9" spans="1:12" hidden="1" x14ac:dyDescent="0.25">
      <c r="A9" s="16">
        <v>1</v>
      </c>
      <c r="B9" s="17" t="str">
        <f>IF(L3=1, "Extindere retea de canalizare Gradistea", "Extension of sewerage network Gradistea")</f>
        <v>Extindere retea de canalizare Gradistea</v>
      </c>
      <c r="C9" s="19">
        <f>'Ext canaliz Gradistea'!F76</f>
        <v>3964506</v>
      </c>
      <c r="D9" s="19">
        <f>'Ext canaliz Gradistea'!G76</f>
        <v>2430</v>
      </c>
      <c r="E9" s="19">
        <f>'Ext canaliz Gradistea'!H76</f>
        <v>24300</v>
      </c>
      <c r="F9" s="19">
        <f>'Ext canaliz Gradistea'!I76</f>
        <v>0</v>
      </c>
      <c r="G9" s="19">
        <f>'Ext canaliz Gradistea'!J76</f>
        <v>0</v>
      </c>
      <c r="H9" s="19">
        <f>'Ext canaliz Gradistea'!K76</f>
        <v>3991236</v>
      </c>
    </row>
    <row r="10" spans="1:12" ht="23" hidden="1" x14ac:dyDescent="0.25">
      <c r="A10" s="16">
        <v>2</v>
      </c>
      <c r="B10" s="22" t="str">
        <f>IF(L3=1, "Statii noi de pompare apa uzata Gradistea", "New WW pumping stations Gradistea")</f>
        <v>Statii noi de pompare apa uzata Gradistea</v>
      </c>
      <c r="C10" s="23">
        <f>'SPAU Gradistea'!F30</f>
        <v>148328</v>
      </c>
      <c r="D10" s="23">
        <f>'SPAU Gradistea'!G30</f>
        <v>10234</v>
      </c>
      <c r="E10" s="23">
        <f>'SPAU Gradistea'!H30</f>
        <v>102342</v>
      </c>
      <c r="F10" s="23">
        <f>'SPAU Gradistea'!I30</f>
        <v>5000</v>
      </c>
      <c r="G10" s="23">
        <f>'SPAU Gradistea'!J30</f>
        <v>0</v>
      </c>
      <c r="H10" s="23">
        <f>'SPAU Gradistea'!K30</f>
        <v>265904</v>
      </c>
    </row>
    <row r="11" spans="1:12" hidden="1" x14ac:dyDescent="0.25">
      <c r="A11" s="16">
        <v>3</v>
      </c>
      <c r="B11" s="22" t="str">
        <f>IF(L3=1, "Statie de epurare Gradistea", "WWTP  Gradistea")</f>
        <v>Statie de epurare Gradistea</v>
      </c>
      <c r="C11" s="23">
        <f>'SEAU Gradistea'!F38</f>
        <v>873586</v>
      </c>
      <c r="D11" s="23">
        <f>'SEAU Gradistea'!G38</f>
        <v>98612</v>
      </c>
      <c r="E11" s="23">
        <f>'SEAU Gradistea'!H38</f>
        <v>847324</v>
      </c>
      <c r="F11" s="23">
        <f>'SEAU Gradistea'!I38</f>
        <v>0</v>
      </c>
      <c r="G11" s="23">
        <f>'SEAU Gradistea'!J38</f>
        <v>47500</v>
      </c>
      <c r="H11" s="23">
        <f>'SEAU Gradistea'!K38</f>
        <v>1867022</v>
      </c>
    </row>
    <row r="12" spans="1:12" ht="13.5" hidden="1" customHeight="1" thickBot="1" x14ac:dyDescent="0.3">
      <c r="A12" s="242" t="str">
        <f>IF(L3=1, "Total Aglomerare Gradistea", "Total GradisteaAgglomeration")</f>
        <v>Total Aglomerare Gradistea</v>
      </c>
      <c r="B12" s="243"/>
      <c r="C12" s="20">
        <f t="shared" ref="C12:H12" si="0">SUM(C9:C11)</f>
        <v>4986420</v>
      </c>
      <c r="D12" s="20">
        <f t="shared" si="0"/>
        <v>111276</v>
      </c>
      <c r="E12" s="20">
        <f t="shared" si="0"/>
        <v>973966</v>
      </c>
      <c r="F12" s="20">
        <f t="shared" si="0"/>
        <v>5000</v>
      </c>
      <c r="G12" s="20">
        <f t="shared" si="0"/>
        <v>47500</v>
      </c>
      <c r="H12" s="21">
        <f t="shared" si="0"/>
        <v>6124162</v>
      </c>
    </row>
    <row r="14" spans="1:12" ht="13" x14ac:dyDescent="0.3">
      <c r="C14" s="24" t="str">
        <f>IF(L3=1, "Din care:", "Out of which:")</f>
        <v>Din care:</v>
      </c>
    </row>
    <row r="15" spans="1:12" ht="55" customHeight="1" x14ac:dyDescent="0.25">
      <c r="A15" s="251" t="s">
        <v>55</v>
      </c>
      <c r="B15" s="251"/>
      <c r="C15" s="251"/>
      <c r="D15" s="251"/>
      <c r="E15" s="51"/>
      <c r="F15" s="52"/>
      <c r="G15" s="252" t="s">
        <v>136</v>
      </c>
      <c r="H15" s="252"/>
    </row>
    <row r="16" spans="1:12" ht="27.75" customHeight="1" x14ac:dyDescent="0.4">
      <c r="A16" s="244" t="str">
        <f>IF(L3=1, "CENTRALIZATOR OBIECTE CANAL UAT GRADISTEA", "OBJECT SUMMARY - SEWERAGE - GRADISTEA ATU")</f>
        <v>CENTRALIZATOR OBIECTE CANAL UAT GRADISTEA</v>
      </c>
      <c r="B16" s="244"/>
      <c r="C16" s="244"/>
      <c r="D16" s="244"/>
      <c r="E16" s="244"/>
      <c r="F16" s="244"/>
      <c r="G16" s="244"/>
      <c r="H16" s="244"/>
    </row>
    <row r="18" spans="1:10" ht="13" thickBot="1" x14ac:dyDescent="0.3"/>
    <row r="19" spans="1:10" x14ac:dyDescent="0.25">
      <c r="A19" s="150" t="s">
        <v>0</v>
      </c>
      <c r="B19" s="148" t="str">
        <f>IF(L3=1, "DENUMIREA OBIECTELOR", "OBJECT NAME")</f>
        <v>DENUMIREA OBIECTELOR</v>
      </c>
      <c r="C19" s="245" t="str">
        <f>IF(L3=1, "Valoare (EUR)", "Value (EUR)")</f>
        <v>Valoare (EUR)</v>
      </c>
      <c r="D19" s="246"/>
      <c r="E19" s="246"/>
      <c r="F19" s="246"/>
      <c r="G19" s="246"/>
      <c r="H19" s="247"/>
    </row>
    <row r="20" spans="1:10" ht="23" x14ac:dyDescent="0.25">
      <c r="A20" s="151"/>
      <c r="B20" s="149"/>
      <c r="C20" s="149" t="s">
        <v>38</v>
      </c>
      <c r="D20" s="149" t="str">
        <f>IF(L3=1, "MU", "MI")</f>
        <v>MU</v>
      </c>
      <c r="E20" s="149" t="str">
        <f>IF(L3=1, "U", "M")</f>
        <v>U</v>
      </c>
      <c r="F20" s="149" t="str">
        <f>IF(L3=1, "Echip. Transport", "Transport Equip.")</f>
        <v>Echip. Transport</v>
      </c>
      <c r="G20" s="149" t="str">
        <f>IF(L3=1, "Dotari", "Endowments")</f>
        <v>Dotari</v>
      </c>
      <c r="H20" s="12" t="s">
        <v>5</v>
      </c>
    </row>
    <row r="21" spans="1:10" x14ac:dyDescent="0.25">
      <c r="A21" s="151" t="s">
        <v>26</v>
      </c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3" t="s">
        <v>10</v>
      </c>
      <c r="H21" s="14">
        <v>7</v>
      </c>
    </row>
    <row r="22" spans="1:10" ht="13.15" customHeight="1" x14ac:dyDescent="0.25">
      <c r="A22" s="248" t="str">
        <f>IF(L3=1, "Canalizare", "Sewerage")</f>
        <v>Canalizare</v>
      </c>
      <c r="B22" s="249"/>
      <c r="C22" s="4"/>
      <c r="D22" s="4"/>
      <c r="E22" s="4"/>
      <c r="F22" s="4"/>
      <c r="G22" s="4"/>
      <c r="H22" s="15"/>
    </row>
    <row r="23" spans="1:10" x14ac:dyDescent="0.25">
      <c r="A23" s="16">
        <v>1</v>
      </c>
      <c r="B23" s="17" t="str">
        <f>IF(L3=1, "Extindere retea de canalizare Gradistea", "Extension of sewerage network Gradistea")</f>
        <v>Extindere retea de canalizare Gradistea</v>
      </c>
      <c r="C23" s="18">
        <f>'Ext canaliz Gradistea'!F76</f>
        <v>3964506</v>
      </c>
      <c r="D23" s="18">
        <f>'Ext canaliz Gradistea'!G76</f>
        <v>2430</v>
      </c>
      <c r="E23" s="18">
        <f>'Ext canaliz Gradistea'!H76</f>
        <v>24300</v>
      </c>
      <c r="F23" s="18">
        <f>'Ext canaliz Gradistea'!I76</f>
        <v>0</v>
      </c>
      <c r="G23" s="18">
        <f>'Ext canaliz Gradistea'!J76</f>
        <v>0</v>
      </c>
      <c r="H23" s="164">
        <f>'Ext canaliz Gradistea'!K76</f>
        <v>3991236</v>
      </c>
    </row>
    <row r="24" spans="1:10" ht="23" x14ac:dyDescent="0.25">
      <c r="A24" s="16">
        <f>A23+1</f>
        <v>2</v>
      </c>
      <c r="B24" s="22" t="str">
        <f>IF(L3=1, "Statii noi de pompare apa uzata Gradistea", "New WW pumping stations Gradistea")</f>
        <v>Statii noi de pompare apa uzata Gradistea</v>
      </c>
      <c r="C24" s="18">
        <f>'SPAU Gradistea'!F30</f>
        <v>148328</v>
      </c>
      <c r="D24" s="18">
        <f>'SPAU Gradistea'!G30</f>
        <v>10234</v>
      </c>
      <c r="E24" s="18">
        <f>'SPAU Gradistea'!H30</f>
        <v>102342</v>
      </c>
      <c r="F24" s="18">
        <f>'SPAU Gradistea'!I30</f>
        <v>5000</v>
      </c>
      <c r="G24" s="18">
        <f>'SPAU Gradistea'!J30</f>
        <v>0</v>
      </c>
      <c r="H24" s="164">
        <f>'SPAU Gradistea'!K30</f>
        <v>265904</v>
      </c>
    </row>
    <row r="25" spans="1:10" x14ac:dyDescent="0.25">
      <c r="A25" s="16">
        <v>3</v>
      </c>
      <c r="B25" s="22" t="str">
        <f>IF(L3=1, "Statie de epurare Gradistea", "WWTP  Gradistea")</f>
        <v>Statie de epurare Gradistea</v>
      </c>
      <c r="C25" s="18">
        <f>'SEAU Gradistea'!F38</f>
        <v>873586</v>
      </c>
      <c r="D25" s="18">
        <f>'SEAU Gradistea'!G38</f>
        <v>98612</v>
      </c>
      <c r="E25" s="18">
        <f>'SEAU Gradistea'!H38</f>
        <v>847324</v>
      </c>
      <c r="F25" s="18">
        <f>'SEAU Gradistea'!I38</f>
        <v>0</v>
      </c>
      <c r="G25" s="18">
        <f>'SEAU Gradistea'!J38</f>
        <v>47500</v>
      </c>
      <c r="H25" s="164">
        <f>'SEAU Gradistea'!K38</f>
        <v>1867022</v>
      </c>
    </row>
    <row r="26" spans="1:10" ht="12.65" customHeight="1" thickBot="1" x14ac:dyDescent="0.3">
      <c r="A26" s="242" t="str">
        <f>IF(L3=1, "Total UAT Gradistea", "Total Gradistea ATU")</f>
        <v>Total UAT Gradistea</v>
      </c>
      <c r="B26" s="243"/>
      <c r="C26" s="20">
        <f>SUM(C23:C25)</f>
        <v>4986420</v>
      </c>
      <c r="D26" s="20">
        <f t="shared" ref="D26:H26" si="1">SUM(D23:D25)</f>
        <v>111276</v>
      </c>
      <c r="E26" s="20">
        <f t="shared" si="1"/>
        <v>973966</v>
      </c>
      <c r="F26" s="20">
        <f t="shared" si="1"/>
        <v>5000</v>
      </c>
      <c r="G26" s="20">
        <f t="shared" si="1"/>
        <v>47500</v>
      </c>
      <c r="H26" s="21">
        <f t="shared" si="1"/>
        <v>6124162</v>
      </c>
      <c r="I26" s="7"/>
      <c r="J26" s="48">
        <f>ROUND(SUM(C26:G26),0)</f>
        <v>6124162</v>
      </c>
    </row>
    <row r="29" spans="1:10" x14ac:dyDescent="0.25">
      <c r="I29" s="7"/>
    </row>
  </sheetData>
  <mergeCells count="10">
    <mergeCell ref="A26:B26"/>
    <mergeCell ref="A16:H16"/>
    <mergeCell ref="C19:H19"/>
    <mergeCell ref="A22:B22"/>
    <mergeCell ref="A2:H2"/>
    <mergeCell ref="C5:H5"/>
    <mergeCell ref="A8:B8"/>
    <mergeCell ref="A12:B12"/>
    <mergeCell ref="A15:D15"/>
    <mergeCell ref="G15:H15"/>
  </mergeCells>
  <phoneticPr fontId="16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UAT Gradistea</vt:lpstr>
      <vt:lpstr>Ext canaliz Gradistea</vt:lpstr>
      <vt:lpstr>SPAU Gradistea</vt:lpstr>
      <vt:lpstr>SEAU Gradistea</vt:lpstr>
      <vt:lpstr>Power Supply</vt:lpstr>
      <vt:lpstr>Centralizator Gradistea</vt:lpstr>
      <vt:lpstr>'Centralizator Gradistea'!Print_Area</vt:lpstr>
      <vt:lpstr>'Ext canaliz Gradistea'!Print_Area</vt:lpstr>
      <vt:lpstr>'SEAU Gradistea'!Print_Area</vt:lpstr>
      <vt:lpstr>'SPAU Gradistea'!Print_Area</vt:lpstr>
      <vt:lpstr>'UAT Gradistea'!Print_Area</vt:lpstr>
    </vt:vector>
  </TitlesOfParts>
  <Company>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Ramboll</dc:creator>
  <cp:lastModifiedBy>Adriana Barbu</cp:lastModifiedBy>
  <cp:lastPrinted>2017-10-04T13:34:35Z</cp:lastPrinted>
  <dcterms:created xsi:type="dcterms:W3CDTF">2008-03-27T13:48:05Z</dcterms:created>
  <dcterms:modified xsi:type="dcterms:W3CDTF">2017-10-04T13:34:51Z</dcterms:modified>
</cp:coreProperties>
</file>